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ads" sheetId="1" state="visible" r:id="rId3"/>
    <sheet name="Summary" sheetId="2" state="visible" r:id="rId4"/>
    <sheet name="Settings" sheetId="3" state="visible" r:id="rId5"/>
    <sheet name="How to us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Date and time the enquiry arrived. Use the email or form timestamp, not when you read it.</t>
        </r>
      </text>
    </comment>
    <comment ref="C1" authorId="0">
      <text>
        <r>
          <rPr>
            <sz val="10"/>
            <rFont val="Arial"/>
            <family val="2"/>
          </rPr>
          <t xml:space="preserve">Company for corporate work; family or client name for parties.</t>
        </r>
      </text>
    </comment>
    <comment ref="D1" authorId="0">
      <text>
        <r>
          <rPr>
            <sz val="10"/>
            <rFont val="Arial"/>
            <family val="2"/>
          </rPr>
          <t xml:space="preserve">Where it came from. Dropdown from Settings.</t>
        </r>
      </text>
    </comment>
    <comment ref="E1" authorId="0">
      <text>
        <r>
          <rPr>
            <sz val="10"/>
            <rFont val="Arial"/>
            <family val="2"/>
          </rPr>
          <t xml:space="preserve">Service, event type or package in their words.</t>
        </r>
      </text>
    </comment>
    <comment ref="G1" authorId="0">
      <text>
        <r>
          <rPr>
            <sz val="10"/>
            <rFont val="Arial"/>
            <family val="2"/>
          </rPr>
          <t xml:space="preserve">Headcount, cars, booths - whatever you price on.</t>
        </r>
      </text>
    </comment>
    <comment ref="H1" authorId="0">
      <text>
        <r>
          <rPr>
            <sz val="10"/>
            <rFont val="Arial"/>
            <family val="2"/>
          </rPr>
          <t xml:space="preserve">Venue or service address. For a mobile job this is the detail you cannot lose.</t>
        </r>
      </text>
    </comment>
    <comment ref="I1" authorId="0">
      <text>
        <r>
          <rPr>
            <sz val="10"/>
            <rFont val="Arial"/>
            <family val="2"/>
          </rPr>
          <t xml:space="preserve">Leave blank until you have quoted.</t>
        </r>
      </text>
    </comment>
    <comment ref="J1" authorId="0">
      <text>
        <r>
          <rPr>
            <sz val="10"/>
            <rFont val="Arial"/>
            <family val="2"/>
          </rPr>
          <t xml:space="preserve">Dropdown. Move it as the lead progresses.</t>
        </r>
      </text>
    </comment>
    <comment ref="K1" authorId="0">
      <text>
        <r>
          <rPr>
            <sz val="10"/>
            <rFont val="Arial"/>
            <family val="2"/>
          </rPr>
          <t xml:space="preserve">Date and time of YOUR first human reply. Drives response time.</t>
        </r>
      </text>
    </comment>
    <comment ref="L1" authorId="0">
      <text>
        <r>
          <rPr>
            <sz val="10"/>
            <rFont val="Arial"/>
            <family val="2"/>
          </rPr>
          <t xml:space="preserve">Formula. Hours between Received and First replied.</t>
        </r>
      </text>
    </comment>
    <comment ref="M1" authorId="0">
      <text>
        <r>
          <rPr>
            <sz val="10"/>
            <rFont val="Arial"/>
            <family val="2"/>
          </rPr>
          <t xml:space="preserve">Date of the most recent message either way.</t>
        </r>
      </text>
    </comment>
    <comment ref="N1" authorId="0">
      <text>
        <r>
          <rPr>
            <sz val="10"/>
            <rFont val="Arial"/>
            <family val="2"/>
          </rPr>
          <t xml:space="preserve">Formula. When your next nudge is due, from the cadence on Settings.</t>
        </r>
      </text>
    </comment>
    <comment ref="O1" authorId="0">
      <text>
        <r>
          <rPr>
            <sz val="10"/>
            <rFont val="Arial"/>
            <family val="2"/>
          </rPr>
          <t xml:space="preserve">Formula. REPLY NOW, OVERDUE or DUE TODAY.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Battle Archery uses 3 days: corporate enquirers usually need a couple of days to get sign-off.</t>
        </r>
      </text>
    </comment>
    <comment ref="B7" authorId="0">
      <text>
        <r>
          <rPr>
            <sz val="10"/>
            <rFont val="Arial"/>
            <family val="2"/>
          </rPr>
          <t xml:space="preserve">Suggested by Nick at Leadesi. After three unanswered nudges most leads have gone elsewhere. Corporate leads often come back next quarter, so mark Lost, do not delete.</t>
        </r>
      </text>
    </comment>
  </commentList>
</comments>
</file>

<file path=xl/sharedStrings.xml><?xml version="1.0" encoding="utf-8"?>
<sst xmlns="http://schemas.openxmlformats.org/spreadsheetml/2006/main" count="95" uniqueCount="84">
  <si>
    <t xml:space="preserve">Received</t>
  </si>
  <si>
    <t xml:space="preserve">Name</t>
  </si>
  <si>
    <t xml:space="preserve">Company / family</t>
  </si>
  <si>
    <t xml:space="preserve">Source</t>
  </si>
  <si>
    <t xml:space="preserve">What they want</t>
  </si>
  <si>
    <t xml:space="preserve">Date wanted</t>
  </si>
  <si>
    <t xml:space="preserve">Size</t>
  </si>
  <si>
    <t xml:space="preserve">Location</t>
  </si>
  <si>
    <t xml:space="preserve">Quote ($)</t>
  </si>
  <si>
    <t xml:space="preserve">Stage</t>
  </si>
  <si>
    <t xml:space="preserve">First replied</t>
  </si>
  <si>
    <t xml:space="preserve">Response (hrs)</t>
  </si>
  <si>
    <t xml:space="preserve">Last contact</t>
  </si>
  <si>
    <t xml:space="preserve">Next follow-up</t>
  </si>
  <si>
    <t xml:space="preserve">Flag</t>
  </si>
  <si>
    <t xml:space="preserve">Notes</t>
  </si>
  <si>
    <t xml:space="preserve">Priya Nair</t>
  </si>
  <si>
    <t xml:space="preserve">Harbourline Consulting</t>
  </si>
  <si>
    <t xml:space="preserve">Web form</t>
  </si>
  <si>
    <t xml:space="preserve">Team activity, quarterly offsite</t>
  </si>
  <si>
    <t xml:space="preserve">Surry Hills office or nearby park</t>
  </si>
  <si>
    <t xml:space="preserve">New</t>
  </si>
  <si>
    <t xml:space="preserve">EXAMPLE ROW - arrived this morning, nobody has replied. Flag says REPLY NOW.</t>
  </si>
  <si>
    <t xml:space="preserve">Tom Reilly</t>
  </si>
  <si>
    <t xml:space="preserve">Reilly family</t>
  </si>
  <si>
    <t xml:space="preserve">Email</t>
  </si>
  <si>
    <t xml:space="preserve">Kids' party, combat archery</t>
  </si>
  <si>
    <t xml:space="preserve">Centennial Park, Sydney</t>
  </si>
  <si>
    <t xml:space="preserve">With client</t>
  </si>
  <si>
    <t xml:space="preserve">EXAMPLE ROW - quoted the same day, no reply since. Follow-up is overdue.</t>
  </si>
  <si>
    <t xml:space="preserve">Emma Wills</t>
  </si>
  <si>
    <t xml:space="preserve">Northgate Legal</t>
  </si>
  <si>
    <t xml:space="preserve">Referral</t>
  </si>
  <si>
    <t xml:space="preserve">End-of-financial-year team event</t>
  </si>
  <si>
    <t xml:space="preserve">Their boardroom, then rooftop</t>
  </si>
  <si>
    <t xml:space="preserve">Booked</t>
  </si>
  <si>
    <t xml:space="preserve">EXAMPLE ROW - booked. Delete these three rows once you have real leads.</t>
  </si>
  <si>
    <t xml:space="preserve">Summary</t>
  </si>
  <si>
    <t xml:space="preserve">All formulas. Nothing to edit here.</t>
  </si>
  <si>
    <t xml:space="preserve">Leads</t>
  </si>
  <si>
    <t xml:space="preserve">Total leads</t>
  </si>
  <si>
    <t xml:space="preserve">Action required</t>
  </si>
  <si>
    <t xml:space="preserve">Lost</t>
  </si>
  <si>
    <t xml:space="preserve">Enquiry to booking ratio</t>
  </si>
  <si>
    <t xml:space="preserve">Booked ÷ total leads. Lost leads count in the total; that is the honest number.</t>
  </si>
  <si>
    <t xml:space="preserve">Response time</t>
  </si>
  <si>
    <t xml:space="preserve">Median first reply (hours)</t>
  </si>
  <si>
    <t xml:space="preserve">Median, not average: one missed long weekend would swamp an average.</t>
  </si>
  <si>
    <t xml:space="preserve">Replied within 1 hour</t>
  </si>
  <si>
    <t xml:space="preserve">Replied within 24 hours</t>
  </si>
  <si>
    <t xml:space="preserve">Needs your attention today</t>
  </si>
  <si>
    <t xml:space="preserve">Reply now (new, no reply yet)</t>
  </si>
  <si>
    <t xml:space="preserve">Follow-ups overdue</t>
  </si>
  <si>
    <t xml:space="preserve">Follow-ups due today</t>
  </si>
  <si>
    <t xml:space="preserve">Gone quiet - mark lost</t>
  </si>
  <si>
    <t xml:space="preserve">Leads by source</t>
  </si>
  <si>
    <t xml:space="preserve">Booked by source</t>
  </si>
  <si>
    <t xml:space="preserve">Settings</t>
  </si>
  <si>
    <t xml:space="preserve">Edit the yellow cells. Everything else on this sheet feeds the dropdowns and formulas on the Leads sheet.</t>
  </si>
  <si>
    <t xml:space="preserve">Follow-up cadence (days)</t>
  </si>
  <si>
    <t xml:space="preserve">Stages (in order)</t>
  </si>
  <si>
    <t xml:space="preserve">Sources</t>
  </si>
  <si>
    <t xml:space="preserve">Days before first nudge after you send a quote ("With client")</t>
  </si>
  <si>
    <t xml:space="preserve">Days between later nudges while a lead is still "With client"</t>
  </si>
  <si>
    <t xml:space="preserve">Days after which a silent lead is marked "Lost"</t>
  </si>
  <si>
    <t xml:space="preserve">Phone</t>
  </si>
  <si>
    <t xml:space="preserve">Instagram / Facebook</t>
  </si>
  <si>
    <t xml:space="preserve">Google</t>
  </si>
  <si>
    <t xml:space="preserve">New = nobody has replied yet. Action required = your move. With client = their move. Booked = confirmed and on the calendar. Lost = went quiet or went elsewhere.</t>
  </si>
  <si>
    <t xml:space="preserve">Repeat client</t>
  </si>
  <si>
    <t xml:space="preserve">Other</t>
  </si>
  <si>
    <t xml:space="preserve">Add or rename sources here; the Source dropdown on Leads updates.</t>
  </si>
  <si>
    <t xml:space="preserve">Lead follow-up tracker</t>
  </si>
  <si>
    <t xml:space="preserve">Free from Leadesi (www.leadesi.com). Copy it, use it, change it.</t>
  </si>
  <si>
    <t xml:space="preserve">1. Every enquiry becomes a row the moment it arrives - email, web form, phone, DM. Received = the timestamp on the enquiry, not when you read it.</t>
  </si>
  <si>
    <t xml:space="preserve">2. Reply. Put the date and time of your first human reply in First replied. The sheet works out your response time.</t>
  </si>
  <si>
    <t xml:space="preserve">3. Set the Stage. New = nobody has replied. Action required = your move. With client = their move. Booked. Lost.</t>
  </si>
  <si>
    <t xml:space="preserve">4. Every time you or they send a message, update Last contact. Next follow-up and Flag recalculate from the cadence on the Settings sheet.</t>
  </si>
  <si>
    <t xml:space="preserve">5. Twice a day, sort or scan the Flag column: REPLY NOW first, then OVERDUE, then DUE TODAY. That is your whole to-do list.</t>
  </si>
  <si>
    <t xml:space="preserve">6. When a lead goes quiet for longer than the Settings limit the flag says MARK LOST. Set Stage to Lost - do not delete the row. Lost leads come back, and they count in your enquiry-to-booking ratio.</t>
  </si>
  <si>
    <t xml:space="preserve">Cells to edit: white cells on Leads (columns A-K, M and P), and the yellow cells on Settings. Grey cells are formulas.</t>
  </si>
  <si>
    <t xml:space="preserve">The three example rows on Leads show the expected format. Delete them once you have real leads.</t>
  </si>
  <si>
    <t xml:space="preserve">Google Sheets: File &gt; Make a copy. Excel: just save it. Formulas use only functions both support.</t>
  </si>
  <si>
    <t xml:space="preserve">When the sheet stops being enough (several leads open at once, a second person on the calendar, addresses that need to reach staff on the day), that is what Leadesi is for: www.leadesi.com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</si>
</sst>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\ mmm\ yyyy\ hh:mm"/>
    <numFmt numFmtId="166" formatCode="dd\ mmm\ yyyy"/>
    <numFmt numFmtId="167" formatCode="\$#,##0"/>
    <numFmt numFmtId="168" formatCode="0.0"/>
    <numFmt numFmtId="169" formatCode="General"/>
    <numFmt numFmtId="170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color rgb="FF0A0A0A"/>
      <name val="Arial"/>
      <family val="0"/>
      <charset val="1"/>
    </font>
    <font>
      <b val="true"/>
      <sz val="10"/>
      <color rgb="FF0A0A0A"/>
      <name val="Arial"/>
      <family val="0"/>
      <charset val="1"/>
    </font>
    <font>
      <sz val="10"/>
      <name val="Arial"/>
      <family val="2"/>
    </font>
    <font>
      <b val="true"/>
      <sz val="14"/>
      <color rgb="FF0A0A0A"/>
      <name val="Arial"/>
      <family val="0"/>
      <charset val="1"/>
    </font>
    <font>
      <i val="true"/>
      <sz val="10"/>
      <color rgb="FF0A0A0A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0A0A"/>
        <bgColor rgb="FF000000"/>
      </patternFill>
    </fill>
    <fill>
      <patternFill patternType="solid">
        <fgColor rgb="FFF4F4F4"/>
        <bgColor rgb="FFFFFFFF"/>
      </patternFill>
    </fill>
    <fill>
      <patternFill patternType="solid">
        <fgColor rgb="FFFFE01B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0A0A0A"/>
      </left>
      <right style="thin">
        <color rgb="FF0A0A0A"/>
      </right>
      <top style="thin">
        <color rgb="FF0A0A0A"/>
      </top>
      <bottom style="thin">
        <color rgb="FF0A0A0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b val="1"/>
        <color rgb="FF0A0A0A"/>
      </font>
      <fill>
        <patternFill>
          <bgColor rgb="FFFF5C4D"/>
        </patternFill>
      </fill>
    </dxf>
    <dxf>
      <fill>
        <patternFill>
          <bgColor rgb="FFFFE01B"/>
        </patternFill>
      </fill>
    </dxf>
    <dxf>
      <fill>
        <patternFill>
          <bgColor rgb="FFFFF3A3"/>
        </patternFill>
      </fill>
    </dxf>
    <dxf>
      <font>
        <name val="Arial"/>
        <charset val="1"/>
        <family val="0"/>
        <i val="1"/>
        <color rgb="FF808080"/>
      </font>
    </dxf>
    <dxf>
      <font>
        <name val="Arial"/>
        <charset val="1"/>
        <family val="0"/>
        <color rgb="FF1A7F37"/>
      </font>
    </dxf>
    <dxf>
      <font>
        <name val="Arial"/>
        <charset val="1"/>
        <family val="0"/>
        <strike val="1"/>
        <color rgb="FF80808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7F37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4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A3"/>
      <rgbColor rgb="FF99CCFF"/>
      <rgbColor rgb="FFFF99CC"/>
      <rgbColor rgb="FFCC99FF"/>
      <rgbColor rgb="FFFFCC99"/>
      <rgbColor rgb="FF3366FF"/>
      <rgbColor rgb="FF33CCCC"/>
      <rgbColor rgb="FF99CC00"/>
      <rgbColor rgb="FFFFE01B"/>
      <rgbColor rgb="FFFF9900"/>
      <rgbColor rgb="FFFF5C4D"/>
      <rgbColor rgb="FF666699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2" min="1" style="0" width="18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8"/>
    <col collapsed="false" customWidth="true" hidden="false" outlineLevel="0" max="8" min="8" style="0" width="22"/>
    <col collapsed="false" customWidth="true" hidden="false" outlineLevel="0" max="9" min="9" style="0" width="11"/>
    <col collapsed="false" customWidth="true" hidden="false" outlineLevel="0" max="10" min="10" style="0" width="16"/>
    <col collapsed="false" customWidth="true" hidden="false" outlineLevel="0" max="11" min="11" style="0" width="18"/>
    <col collapsed="false" customWidth="true" hidden="false" outlineLevel="0" max="12" min="12" style="0" width="13"/>
    <col collapsed="false" customWidth="true" hidden="false" outlineLevel="0" max="13" min="13" style="0" width="18"/>
    <col collapsed="false" customWidth="true" hidden="false" outlineLevel="0" max="14" min="14" style="0" width="14"/>
    <col collapsed="false" customWidth="true" hidden="false" outlineLevel="0" max="15" min="15" style="0" width="13"/>
    <col collapsed="false" customWidth="true" hidden="false" outlineLevel="0" max="16" min="16" style="0" width="40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5" hidden="false" customHeight="false" outlineLevel="0" collapsed="false">
      <c r="A2" s="2" t="n">
        <v>46269.3416666667</v>
      </c>
      <c r="B2" s="3" t="s">
        <v>16</v>
      </c>
      <c r="C2" s="3" t="s">
        <v>17</v>
      </c>
      <c r="D2" s="3" t="s">
        <v>18</v>
      </c>
      <c r="E2" s="3" t="s">
        <v>19</v>
      </c>
      <c r="F2" s="4" t="n">
        <v>46307</v>
      </c>
      <c r="G2" s="3" t="n">
        <v>20</v>
      </c>
      <c r="H2" s="3" t="s">
        <v>20</v>
      </c>
      <c r="I2" s="5"/>
      <c r="J2" s="3" t="s">
        <v>21</v>
      </c>
      <c r="K2" s="2"/>
      <c r="L2" s="6" t="str">
        <f aca="false">IF(OR(A2="",K2=""),"",ROUND((K2-A2)*24,1))</f>
        <v/>
      </c>
      <c r="M2" s="4"/>
      <c r="N2" s="7" t="n">
        <f aca="false">IF(OR(J2="",J2="Booked",J2="Lost"),"",IF(J2="With client",INT(IF(M2="",A2,M2))+IF(M2="",Settings!$B$5,Settings!$B$6),INT(IF(M2="",A2,M2))))</f>
        <v>46269</v>
      </c>
      <c r="O2" s="8" t="str">
        <f aca="true">IF(J2="","",IF(AND(J2="New",K2=""),"REPLY NOW",IF(N2="","",IF(AND(J2="With client",TODAY()-INT(IF(M2="",A2,M2))&gt;=Settings!$B$7),"MARK LOST",IF(N2&lt;TODAY(),"OVERDUE",IF(N2=TODAY(),"DUE TODAY",""))))))</f>
        <v>REPLY NOW</v>
      </c>
      <c r="P2" s="3" t="s">
        <v>22</v>
      </c>
    </row>
    <row r="3" customFormat="false" ht="15" hidden="false" customHeight="false" outlineLevel="0" collapsed="false">
      <c r="A3" s="2" t="n">
        <v>46264.6111111111</v>
      </c>
      <c r="B3" s="3" t="s">
        <v>23</v>
      </c>
      <c r="C3" s="3" t="s">
        <v>24</v>
      </c>
      <c r="D3" s="3" t="s">
        <v>25</v>
      </c>
      <c r="E3" s="3" t="s">
        <v>26</v>
      </c>
      <c r="F3" s="4" t="n">
        <v>46285</v>
      </c>
      <c r="G3" s="3" t="n">
        <v>14</v>
      </c>
      <c r="H3" s="3" t="s">
        <v>27</v>
      </c>
      <c r="I3" s="5" t="n">
        <v>620</v>
      </c>
      <c r="J3" s="3" t="s">
        <v>28</v>
      </c>
      <c r="K3" s="2" t="n">
        <v>46264.6284722222</v>
      </c>
      <c r="L3" s="6" t="n">
        <f aca="false">IF(OR(A3="",K3=""),"",ROUND((K3-A3)*24,1))</f>
        <v>0.4</v>
      </c>
      <c r="M3" s="4" t="n">
        <v>46264.375</v>
      </c>
      <c r="N3" s="7" t="n">
        <f aca="false">IF(OR(J3="",J3="Booked",J3="Lost"),"",IF(J3="With client",INT(IF(M3="",A3,M3))+IF(M3="",Settings!$B$5,Settings!$B$6),INT(IF(M3="",A3,M3))))</f>
        <v>46268</v>
      </c>
      <c r="O3" s="8" t="str">
        <f aca="true">IF(J3="","",IF(AND(J3="New",K3=""),"REPLY NOW",IF(N3="","",IF(AND(J3="With client",TODAY()-INT(IF(M3="",A3,M3))&gt;=Settings!$B$7),"MARK LOST",IF(N3&lt;TODAY(),"OVERDUE",IF(N3=TODAY(),"DUE TODAY",""))))))</f>
        <v>OVERDUE</v>
      </c>
      <c r="P3" s="3" t="s">
        <v>29</v>
      </c>
    </row>
    <row r="4" customFormat="false" ht="15" hidden="false" customHeight="false" outlineLevel="0" collapsed="false">
      <c r="A4" s="2" t="n">
        <v>46257.4166666667</v>
      </c>
      <c r="B4" s="3" t="s">
        <v>30</v>
      </c>
      <c r="C4" s="3" t="s">
        <v>31</v>
      </c>
      <c r="D4" s="3" t="s">
        <v>32</v>
      </c>
      <c r="E4" s="3" t="s">
        <v>33</v>
      </c>
      <c r="F4" s="4" t="n">
        <v>46299</v>
      </c>
      <c r="G4" s="3" t="n">
        <v>26</v>
      </c>
      <c r="H4" s="3" t="s">
        <v>34</v>
      </c>
      <c r="I4" s="5" t="n">
        <v>1430</v>
      </c>
      <c r="J4" s="3" t="s">
        <v>35</v>
      </c>
      <c r="K4" s="2" t="n">
        <v>46257.4340277778</v>
      </c>
      <c r="L4" s="6" t="n">
        <f aca="false">IF(OR(A4="",K4=""),"",ROUND((K4-A4)*24,1))</f>
        <v>0.4</v>
      </c>
      <c r="M4" s="4" t="n">
        <v>46266.375</v>
      </c>
      <c r="N4" s="7" t="str">
        <f aca="false">IF(OR(J4="",J4="Booked",J4="Lost"),"",IF(J4="With client",INT(IF(M4="",A4,M4))+IF(M4="",Settings!$B$5,Settings!$B$6),INT(IF(M4="",A4,M4))))</f>
        <v/>
      </c>
      <c r="O4" s="8" t="str">
        <f aca="true">IF(J4="","",IF(AND(J4="New",K4=""),"REPLY NOW",IF(N4="","",IF(AND(J4="With client",TODAY()-INT(IF(M4="",A4,M4))&gt;=Settings!$B$7),"MARK LOST",IF(N4&lt;TODAY(),"OVERDUE",IF(N4=TODAY(),"DUE TODAY",""))))))</f>
        <v/>
      </c>
      <c r="P4" s="3" t="s">
        <v>36</v>
      </c>
    </row>
    <row r="5" customFormat="false" ht="15" hidden="false" customHeight="false" outlineLevel="0" collapsed="false">
      <c r="A5" s="2"/>
      <c r="B5" s="3"/>
      <c r="C5" s="3"/>
      <c r="D5" s="3"/>
      <c r="E5" s="3"/>
      <c r="F5" s="4"/>
      <c r="G5" s="3"/>
      <c r="H5" s="3"/>
      <c r="I5" s="5"/>
      <c r="J5" s="3"/>
      <c r="K5" s="2"/>
      <c r="L5" s="6" t="str">
        <f aca="false">IF(OR(A5="",K5=""),"",ROUND((K5-A5)*24,1))</f>
        <v/>
      </c>
      <c r="M5" s="4"/>
      <c r="N5" s="7" t="str">
        <f aca="false">IF(OR(J5="",J5="Booked",J5="Lost"),"",IF(J5="With client",INT(IF(M5="",A5,M5))+IF(M5="",Settings!$B$5,Settings!$B$6),INT(IF(M5="",A5,M5))))</f>
        <v/>
      </c>
      <c r="O5" s="8" t="str">
        <f aca="true">IF(J5="","",IF(AND(J5="New",K5=""),"REPLY NOW",IF(N5="","",IF(AND(J5="With client",TODAY()-INT(IF(M5="",A5,M5))&gt;=Settings!$B$7),"MARK LOST",IF(N5&lt;TODAY(),"OVERDUE",IF(N5=TODAY(),"DUE TODAY",""))))))</f>
        <v/>
      </c>
      <c r="P5" s="3"/>
    </row>
    <row r="6" customFormat="false" ht="15" hidden="false" customHeight="false" outlineLevel="0" collapsed="false">
      <c r="A6" s="2"/>
      <c r="B6" s="3"/>
      <c r="C6" s="3"/>
      <c r="D6" s="3"/>
      <c r="E6" s="3"/>
      <c r="F6" s="4"/>
      <c r="G6" s="3"/>
      <c r="H6" s="3"/>
      <c r="I6" s="5"/>
      <c r="J6" s="3"/>
      <c r="K6" s="2"/>
      <c r="L6" s="6" t="str">
        <f aca="false">IF(OR(A6="",K6=""),"",ROUND((K6-A6)*24,1))</f>
        <v/>
      </c>
      <c r="M6" s="4"/>
      <c r="N6" s="7" t="str">
        <f aca="false">IF(OR(J6="",J6="Booked",J6="Lost"),"",IF(J6="With client",INT(IF(M6="",A6,M6))+IF(M6="",Settings!$B$5,Settings!$B$6),INT(IF(M6="",A6,M6))))</f>
        <v/>
      </c>
      <c r="O6" s="8" t="str">
        <f aca="true">IF(J6="","",IF(AND(J6="New",K6=""),"REPLY NOW",IF(N6="","",IF(AND(J6="With client",TODAY()-INT(IF(M6="",A6,M6))&gt;=Settings!$B$7),"MARK LOST",IF(N6&lt;TODAY(),"OVERDUE",IF(N6=TODAY(),"DUE TODAY",""))))))</f>
        <v/>
      </c>
      <c r="P6" s="3"/>
    </row>
    <row r="7" customFormat="false" ht="15" hidden="false" customHeight="false" outlineLevel="0" collapsed="false">
      <c r="A7" s="2"/>
      <c r="B7" s="3"/>
      <c r="C7" s="3"/>
      <c r="D7" s="3"/>
      <c r="E7" s="3"/>
      <c r="F7" s="4"/>
      <c r="G7" s="3"/>
      <c r="H7" s="3"/>
      <c r="I7" s="5"/>
      <c r="J7" s="3"/>
      <c r="K7" s="2"/>
      <c r="L7" s="6" t="str">
        <f aca="false">IF(OR(A7="",K7=""),"",ROUND((K7-A7)*24,1))</f>
        <v/>
      </c>
      <c r="M7" s="4"/>
      <c r="N7" s="7" t="str">
        <f aca="false">IF(OR(J7="",J7="Booked",J7="Lost"),"",IF(J7="With client",INT(IF(M7="",A7,M7))+IF(M7="",Settings!$B$5,Settings!$B$6),INT(IF(M7="",A7,M7))))</f>
        <v/>
      </c>
      <c r="O7" s="8" t="str">
        <f aca="true">IF(J7="","",IF(AND(J7="New",K7=""),"REPLY NOW",IF(N7="","",IF(AND(J7="With client",TODAY()-INT(IF(M7="",A7,M7))&gt;=Settings!$B$7),"MARK LOST",IF(N7&lt;TODAY(),"OVERDUE",IF(N7=TODAY(),"DUE TODAY",""))))))</f>
        <v/>
      </c>
      <c r="P7" s="3"/>
    </row>
    <row r="8" customFormat="false" ht="15" hidden="false" customHeight="false" outlineLevel="0" collapsed="false">
      <c r="A8" s="2"/>
      <c r="B8" s="3"/>
      <c r="C8" s="3"/>
      <c r="D8" s="3"/>
      <c r="E8" s="3"/>
      <c r="F8" s="4"/>
      <c r="G8" s="3"/>
      <c r="H8" s="3"/>
      <c r="I8" s="5"/>
      <c r="J8" s="3"/>
      <c r="K8" s="2"/>
      <c r="L8" s="6" t="str">
        <f aca="false">IF(OR(A8="",K8=""),"",ROUND((K8-A8)*24,1))</f>
        <v/>
      </c>
      <c r="M8" s="4"/>
      <c r="N8" s="7" t="str">
        <f aca="false">IF(OR(J8="",J8="Booked",J8="Lost"),"",IF(J8="With client",INT(IF(M8="",A8,M8))+IF(M8="",Settings!$B$5,Settings!$B$6),INT(IF(M8="",A8,M8))))</f>
        <v/>
      </c>
      <c r="O8" s="8" t="str">
        <f aca="true">IF(J8="","",IF(AND(J8="New",K8=""),"REPLY NOW",IF(N8="","",IF(AND(J8="With client",TODAY()-INT(IF(M8="",A8,M8))&gt;=Settings!$B$7),"MARK LOST",IF(N8&lt;TODAY(),"OVERDUE",IF(N8=TODAY(),"DUE TODAY",""))))))</f>
        <v/>
      </c>
      <c r="P8" s="3"/>
    </row>
    <row r="9" customFormat="false" ht="15" hidden="false" customHeight="false" outlineLevel="0" collapsed="false">
      <c r="A9" s="2"/>
      <c r="B9" s="3"/>
      <c r="C9" s="3"/>
      <c r="D9" s="3"/>
      <c r="E9" s="3"/>
      <c r="F9" s="4"/>
      <c r="G9" s="3"/>
      <c r="H9" s="3"/>
      <c r="I9" s="5"/>
      <c r="J9" s="3"/>
      <c r="K9" s="2"/>
      <c r="L9" s="6" t="str">
        <f aca="false">IF(OR(A9="",K9=""),"",ROUND((K9-A9)*24,1))</f>
        <v/>
      </c>
      <c r="M9" s="4"/>
      <c r="N9" s="7" t="str">
        <f aca="false">IF(OR(J9="",J9="Booked",J9="Lost"),"",IF(J9="With client",INT(IF(M9="",A9,M9))+IF(M9="",Settings!$B$5,Settings!$B$6),INT(IF(M9="",A9,M9))))</f>
        <v/>
      </c>
      <c r="O9" s="8" t="str">
        <f aca="true">IF(J9="","",IF(AND(J9="New",K9=""),"REPLY NOW",IF(N9="","",IF(AND(J9="With client",TODAY()-INT(IF(M9="",A9,M9))&gt;=Settings!$B$7),"MARK LOST",IF(N9&lt;TODAY(),"OVERDUE",IF(N9=TODAY(),"DUE TODAY",""))))))</f>
        <v/>
      </c>
      <c r="P9" s="3"/>
    </row>
    <row r="10" customFormat="false" ht="15" hidden="false" customHeight="false" outlineLevel="0" collapsed="false">
      <c r="A10" s="2"/>
      <c r="B10" s="3"/>
      <c r="C10" s="3"/>
      <c r="D10" s="3"/>
      <c r="E10" s="3"/>
      <c r="F10" s="4"/>
      <c r="G10" s="3"/>
      <c r="H10" s="3"/>
      <c r="I10" s="5"/>
      <c r="J10" s="3"/>
      <c r="K10" s="2"/>
      <c r="L10" s="6" t="str">
        <f aca="false">IF(OR(A10="",K10=""),"",ROUND((K10-A10)*24,1))</f>
        <v/>
      </c>
      <c r="M10" s="4"/>
      <c r="N10" s="7" t="str">
        <f aca="false">IF(OR(J10="",J10="Booked",J10="Lost"),"",IF(J10="With client",INT(IF(M10="",A10,M10))+IF(M10="",Settings!$B$5,Settings!$B$6),INT(IF(M10="",A10,M10))))</f>
        <v/>
      </c>
      <c r="O10" s="8" t="str">
        <f aca="true">IF(J10="","",IF(AND(J10="New",K10=""),"REPLY NOW",IF(N10="","",IF(AND(J10="With client",TODAY()-INT(IF(M10="",A10,M10))&gt;=Settings!$B$7),"MARK LOST",IF(N10&lt;TODAY(),"OVERDUE",IF(N10=TODAY(),"DUE TODAY",""))))))</f>
        <v/>
      </c>
      <c r="P10" s="3"/>
    </row>
    <row r="11" customFormat="false" ht="15" hidden="false" customHeight="false" outlineLevel="0" collapsed="false">
      <c r="A11" s="2"/>
      <c r="B11" s="3"/>
      <c r="C11" s="3"/>
      <c r="D11" s="3"/>
      <c r="E11" s="3"/>
      <c r="F11" s="4"/>
      <c r="G11" s="3"/>
      <c r="H11" s="3"/>
      <c r="I11" s="5"/>
      <c r="J11" s="3"/>
      <c r="K11" s="2"/>
      <c r="L11" s="6" t="str">
        <f aca="false">IF(OR(A11="",K11=""),"",ROUND((K11-A11)*24,1))</f>
        <v/>
      </c>
      <c r="M11" s="4"/>
      <c r="N11" s="7" t="str">
        <f aca="false">IF(OR(J11="",J11="Booked",J11="Lost"),"",IF(J11="With client",INT(IF(M11="",A11,M11))+IF(M11="",Settings!$B$5,Settings!$B$6),INT(IF(M11="",A11,M11))))</f>
        <v/>
      </c>
      <c r="O11" s="8" t="str">
        <f aca="true">IF(J11="","",IF(AND(J11="New",K11=""),"REPLY NOW",IF(N11="","",IF(AND(J11="With client",TODAY()-INT(IF(M11="",A11,M11))&gt;=Settings!$B$7),"MARK LOST",IF(N11&lt;TODAY(),"OVERDUE",IF(N11=TODAY(),"DUE TODAY",""))))))</f>
        <v/>
      </c>
      <c r="P11" s="3"/>
    </row>
    <row r="12" customFormat="false" ht="15" hidden="false" customHeight="false" outlineLevel="0" collapsed="false">
      <c r="A12" s="2"/>
      <c r="B12" s="3"/>
      <c r="C12" s="3"/>
      <c r="D12" s="3"/>
      <c r="E12" s="3"/>
      <c r="F12" s="4"/>
      <c r="G12" s="3"/>
      <c r="H12" s="3"/>
      <c r="I12" s="5"/>
      <c r="J12" s="3"/>
      <c r="K12" s="2"/>
      <c r="L12" s="6" t="str">
        <f aca="false">IF(OR(A12="",K12=""),"",ROUND((K12-A12)*24,1))</f>
        <v/>
      </c>
      <c r="M12" s="4"/>
      <c r="N12" s="7" t="str">
        <f aca="false">IF(OR(J12="",J12="Booked",J12="Lost"),"",IF(J12="With client",INT(IF(M12="",A12,M12))+IF(M12="",Settings!$B$5,Settings!$B$6),INT(IF(M12="",A12,M12))))</f>
        <v/>
      </c>
      <c r="O12" s="8" t="str">
        <f aca="true">IF(J12="","",IF(AND(J12="New",K12=""),"REPLY NOW",IF(N12="","",IF(AND(J12="With client",TODAY()-INT(IF(M12="",A12,M12))&gt;=Settings!$B$7),"MARK LOST",IF(N12&lt;TODAY(),"OVERDUE",IF(N12=TODAY(),"DUE TODAY",""))))))</f>
        <v/>
      </c>
      <c r="P12" s="3"/>
    </row>
    <row r="13" customFormat="false" ht="15" hidden="false" customHeight="false" outlineLevel="0" collapsed="false">
      <c r="A13" s="2"/>
      <c r="B13" s="3"/>
      <c r="C13" s="3"/>
      <c r="D13" s="3"/>
      <c r="E13" s="3"/>
      <c r="F13" s="4"/>
      <c r="G13" s="3"/>
      <c r="H13" s="3"/>
      <c r="I13" s="5"/>
      <c r="J13" s="3"/>
      <c r="K13" s="2"/>
      <c r="L13" s="6" t="str">
        <f aca="false">IF(OR(A13="",K13=""),"",ROUND((K13-A13)*24,1))</f>
        <v/>
      </c>
      <c r="M13" s="4"/>
      <c r="N13" s="7" t="str">
        <f aca="false">IF(OR(J13="",J13="Booked",J13="Lost"),"",IF(J13="With client",INT(IF(M13="",A13,M13))+IF(M13="",Settings!$B$5,Settings!$B$6),INT(IF(M13="",A13,M13))))</f>
        <v/>
      </c>
      <c r="O13" s="8" t="str">
        <f aca="true">IF(J13="","",IF(AND(J13="New",K13=""),"REPLY NOW",IF(N13="","",IF(AND(J13="With client",TODAY()-INT(IF(M13="",A13,M13))&gt;=Settings!$B$7),"MARK LOST",IF(N13&lt;TODAY(),"OVERDUE",IF(N13=TODAY(),"DUE TODAY",""))))))</f>
        <v/>
      </c>
      <c r="P13" s="3"/>
    </row>
    <row r="14" customFormat="false" ht="15" hidden="false" customHeight="false" outlineLevel="0" collapsed="false">
      <c r="A14" s="2"/>
      <c r="B14" s="3"/>
      <c r="C14" s="3"/>
      <c r="D14" s="3"/>
      <c r="E14" s="3"/>
      <c r="F14" s="4"/>
      <c r="G14" s="3"/>
      <c r="H14" s="3"/>
      <c r="I14" s="5"/>
      <c r="J14" s="3"/>
      <c r="K14" s="2"/>
      <c r="L14" s="6" t="str">
        <f aca="false">IF(OR(A14="",K14=""),"",ROUND((K14-A14)*24,1))</f>
        <v/>
      </c>
      <c r="M14" s="4"/>
      <c r="N14" s="7" t="str">
        <f aca="false">IF(OR(J14="",J14="Booked",J14="Lost"),"",IF(J14="With client",INT(IF(M14="",A14,M14))+IF(M14="",Settings!$B$5,Settings!$B$6),INT(IF(M14="",A14,M14))))</f>
        <v/>
      </c>
      <c r="O14" s="8" t="str">
        <f aca="true">IF(J14="","",IF(AND(J14="New",K14=""),"REPLY NOW",IF(N14="","",IF(AND(J14="With client",TODAY()-INT(IF(M14="",A14,M14))&gt;=Settings!$B$7),"MARK LOST",IF(N14&lt;TODAY(),"OVERDUE",IF(N14=TODAY(),"DUE TODAY",""))))))</f>
        <v/>
      </c>
      <c r="P14" s="3"/>
    </row>
    <row r="15" customFormat="false" ht="15" hidden="false" customHeight="false" outlineLevel="0" collapsed="false">
      <c r="A15" s="2"/>
      <c r="B15" s="3"/>
      <c r="C15" s="3"/>
      <c r="D15" s="3"/>
      <c r="E15" s="3"/>
      <c r="F15" s="4"/>
      <c r="G15" s="3"/>
      <c r="H15" s="3"/>
      <c r="I15" s="5"/>
      <c r="J15" s="3"/>
      <c r="K15" s="2"/>
      <c r="L15" s="6" t="str">
        <f aca="false">IF(OR(A15="",K15=""),"",ROUND((K15-A15)*24,1))</f>
        <v/>
      </c>
      <c r="M15" s="4"/>
      <c r="N15" s="7" t="str">
        <f aca="false">IF(OR(J15="",J15="Booked",J15="Lost"),"",IF(J15="With client",INT(IF(M15="",A15,M15))+IF(M15="",Settings!$B$5,Settings!$B$6),INT(IF(M15="",A15,M15))))</f>
        <v/>
      </c>
      <c r="O15" s="8" t="str">
        <f aca="true">IF(J15="","",IF(AND(J15="New",K15=""),"REPLY NOW",IF(N15="","",IF(AND(J15="With client",TODAY()-INT(IF(M15="",A15,M15))&gt;=Settings!$B$7),"MARK LOST",IF(N15&lt;TODAY(),"OVERDUE",IF(N15=TODAY(),"DUE TODAY",""))))))</f>
        <v/>
      </c>
      <c r="P15" s="3"/>
    </row>
    <row r="16" customFormat="false" ht="15" hidden="false" customHeight="false" outlineLevel="0" collapsed="false">
      <c r="A16" s="2"/>
      <c r="B16" s="3"/>
      <c r="C16" s="3"/>
      <c r="D16" s="3"/>
      <c r="E16" s="3"/>
      <c r="F16" s="4"/>
      <c r="G16" s="3"/>
      <c r="H16" s="3"/>
      <c r="I16" s="5"/>
      <c r="J16" s="3"/>
      <c r="K16" s="2"/>
      <c r="L16" s="6" t="str">
        <f aca="false">IF(OR(A16="",K16=""),"",ROUND((K16-A16)*24,1))</f>
        <v/>
      </c>
      <c r="M16" s="4"/>
      <c r="N16" s="7" t="str">
        <f aca="false">IF(OR(J16="",J16="Booked",J16="Lost"),"",IF(J16="With client",INT(IF(M16="",A16,M16))+IF(M16="",Settings!$B$5,Settings!$B$6),INT(IF(M16="",A16,M16))))</f>
        <v/>
      </c>
      <c r="O16" s="8" t="str">
        <f aca="true">IF(J16="","",IF(AND(J16="New",K16=""),"REPLY NOW",IF(N16="","",IF(AND(J16="With client",TODAY()-INT(IF(M16="",A16,M16))&gt;=Settings!$B$7),"MARK LOST",IF(N16&lt;TODAY(),"OVERDUE",IF(N16=TODAY(),"DUE TODAY",""))))))</f>
        <v/>
      </c>
      <c r="P16" s="3"/>
    </row>
    <row r="17" customFormat="false" ht="15" hidden="false" customHeight="false" outlineLevel="0" collapsed="false">
      <c r="A17" s="2"/>
      <c r="B17" s="3"/>
      <c r="C17" s="3"/>
      <c r="D17" s="3"/>
      <c r="E17" s="3"/>
      <c r="F17" s="4"/>
      <c r="G17" s="3"/>
      <c r="H17" s="3"/>
      <c r="I17" s="5"/>
      <c r="J17" s="3"/>
      <c r="K17" s="2"/>
      <c r="L17" s="6" t="str">
        <f aca="false">IF(OR(A17="",K17=""),"",ROUND((K17-A17)*24,1))</f>
        <v/>
      </c>
      <c r="M17" s="4"/>
      <c r="N17" s="7" t="str">
        <f aca="false">IF(OR(J17="",J17="Booked",J17="Lost"),"",IF(J17="With client",INT(IF(M17="",A17,M17))+IF(M17="",Settings!$B$5,Settings!$B$6),INT(IF(M17="",A17,M17))))</f>
        <v/>
      </c>
      <c r="O17" s="8" t="str">
        <f aca="true">IF(J17="","",IF(AND(J17="New",K17=""),"REPLY NOW",IF(N17="","",IF(AND(J17="With client",TODAY()-INT(IF(M17="",A17,M17))&gt;=Settings!$B$7),"MARK LOST",IF(N17&lt;TODAY(),"OVERDUE",IF(N17=TODAY(),"DUE TODAY",""))))))</f>
        <v/>
      </c>
      <c r="P17" s="3"/>
    </row>
    <row r="18" customFormat="false" ht="15" hidden="false" customHeight="false" outlineLevel="0" collapsed="false">
      <c r="A18" s="2"/>
      <c r="B18" s="3"/>
      <c r="C18" s="3"/>
      <c r="D18" s="3"/>
      <c r="E18" s="3"/>
      <c r="F18" s="4"/>
      <c r="G18" s="3"/>
      <c r="H18" s="3"/>
      <c r="I18" s="5"/>
      <c r="J18" s="3"/>
      <c r="K18" s="2"/>
      <c r="L18" s="6" t="str">
        <f aca="false">IF(OR(A18="",K18=""),"",ROUND((K18-A18)*24,1))</f>
        <v/>
      </c>
      <c r="M18" s="4"/>
      <c r="N18" s="7" t="str">
        <f aca="false">IF(OR(J18="",J18="Booked",J18="Lost"),"",IF(J18="With client",INT(IF(M18="",A18,M18))+IF(M18="",Settings!$B$5,Settings!$B$6),INT(IF(M18="",A18,M18))))</f>
        <v/>
      </c>
      <c r="O18" s="8" t="str">
        <f aca="true">IF(J18="","",IF(AND(J18="New",K18=""),"REPLY NOW",IF(N18="","",IF(AND(J18="With client",TODAY()-INT(IF(M18="",A18,M18))&gt;=Settings!$B$7),"MARK LOST",IF(N18&lt;TODAY(),"OVERDUE",IF(N18=TODAY(),"DUE TODAY",""))))))</f>
        <v/>
      </c>
      <c r="P18" s="3"/>
    </row>
    <row r="19" customFormat="false" ht="15" hidden="false" customHeight="false" outlineLevel="0" collapsed="false">
      <c r="A19" s="2"/>
      <c r="B19" s="3"/>
      <c r="C19" s="3"/>
      <c r="D19" s="3"/>
      <c r="E19" s="3"/>
      <c r="F19" s="4"/>
      <c r="G19" s="3"/>
      <c r="H19" s="3"/>
      <c r="I19" s="5"/>
      <c r="J19" s="3"/>
      <c r="K19" s="2"/>
      <c r="L19" s="6" t="str">
        <f aca="false">IF(OR(A19="",K19=""),"",ROUND((K19-A19)*24,1))</f>
        <v/>
      </c>
      <c r="M19" s="4"/>
      <c r="N19" s="7" t="str">
        <f aca="false">IF(OR(J19="",J19="Booked",J19="Lost"),"",IF(J19="With client",INT(IF(M19="",A19,M19))+IF(M19="",Settings!$B$5,Settings!$B$6),INT(IF(M19="",A19,M19))))</f>
        <v/>
      </c>
      <c r="O19" s="8" t="str">
        <f aca="true">IF(J19="","",IF(AND(J19="New",K19=""),"REPLY NOW",IF(N19="","",IF(AND(J19="With client",TODAY()-INT(IF(M19="",A19,M19))&gt;=Settings!$B$7),"MARK LOST",IF(N19&lt;TODAY(),"OVERDUE",IF(N19=TODAY(),"DUE TODAY",""))))))</f>
        <v/>
      </c>
      <c r="P19" s="3"/>
    </row>
    <row r="20" customFormat="false" ht="15" hidden="false" customHeight="false" outlineLevel="0" collapsed="false">
      <c r="A20" s="2"/>
      <c r="B20" s="3"/>
      <c r="C20" s="3"/>
      <c r="D20" s="3"/>
      <c r="E20" s="3"/>
      <c r="F20" s="4"/>
      <c r="G20" s="3"/>
      <c r="H20" s="3"/>
      <c r="I20" s="5"/>
      <c r="J20" s="3"/>
      <c r="K20" s="2"/>
      <c r="L20" s="6" t="str">
        <f aca="false">IF(OR(A20="",K20=""),"",ROUND((K20-A20)*24,1))</f>
        <v/>
      </c>
      <c r="M20" s="4"/>
      <c r="N20" s="7" t="str">
        <f aca="false">IF(OR(J20="",J20="Booked",J20="Lost"),"",IF(J20="With client",INT(IF(M20="",A20,M20))+IF(M20="",Settings!$B$5,Settings!$B$6),INT(IF(M20="",A20,M20))))</f>
        <v/>
      </c>
      <c r="O20" s="8" t="str">
        <f aca="true">IF(J20="","",IF(AND(J20="New",K20=""),"REPLY NOW",IF(N20="","",IF(AND(J20="With client",TODAY()-INT(IF(M20="",A20,M20))&gt;=Settings!$B$7),"MARK LOST",IF(N20&lt;TODAY(),"OVERDUE",IF(N20=TODAY(),"DUE TODAY",""))))))</f>
        <v/>
      </c>
      <c r="P20" s="3"/>
    </row>
    <row r="21" customFormat="false" ht="15" hidden="false" customHeight="false" outlineLevel="0" collapsed="false">
      <c r="A21" s="2"/>
      <c r="B21" s="3"/>
      <c r="C21" s="3"/>
      <c r="D21" s="3"/>
      <c r="E21" s="3"/>
      <c r="F21" s="4"/>
      <c r="G21" s="3"/>
      <c r="H21" s="3"/>
      <c r="I21" s="5"/>
      <c r="J21" s="3"/>
      <c r="K21" s="2"/>
      <c r="L21" s="6" t="str">
        <f aca="false">IF(OR(A21="",K21=""),"",ROUND((K21-A21)*24,1))</f>
        <v/>
      </c>
      <c r="M21" s="4"/>
      <c r="N21" s="7" t="str">
        <f aca="false">IF(OR(J21="",J21="Booked",J21="Lost"),"",IF(J21="With client",INT(IF(M21="",A21,M21))+IF(M21="",Settings!$B$5,Settings!$B$6),INT(IF(M21="",A21,M21))))</f>
        <v/>
      </c>
      <c r="O21" s="8" t="str">
        <f aca="true">IF(J21="","",IF(AND(J21="New",K21=""),"REPLY NOW",IF(N21="","",IF(AND(J21="With client",TODAY()-INT(IF(M21="",A21,M21))&gt;=Settings!$B$7),"MARK LOST",IF(N21&lt;TODAY(),"OVERDUE",IF(N21=TODAY(),"DUE TODAY",""))))))</f>
        <v/>
      </c>
      <c r="P21" s="3"/>
    </row>
    <row r="22" customFormat="false" ht="15" hidden="false" customHeight="false" outlineLevel="0" collapsed="false">
      <c r="A22" s="2"/>
      <c r="B22" s="3"/>
      <c r="C22" s="3"/>
      <c r="D22" s="3"/>
      <c r="E22" s="3"/>
      <c r="F22" s="4"/>
      <c r="G22" s="3"/>
      <c r="H22" s="3"/>
      <c r="I22" s="5"/>
      <c r="J22" s="3"/>
      <c r="K22" s="2"/>
      <c r="L22" s="6" t="str">
        <f aca="false">IF(OR(A22="",K22=""),"",ROUND((K22-A22)*24,1))</f>
        <v/>
      </c>
      <c r="M22" s="4"/>
      <c r="N22" s="7" t="str">
        <f aca="false">IF(OR(J22="",J22="Booked",J22="Lost"),"",IF(J22="With client",INT(IF(M22="",A22,M22))+IF(M22="",Settings!$B$5,Settings!$B$6),INT(IF(M22="",A22,M22))))</f>
        <v/>
      </c>
      <c r="O22" s="8" t="str">
        <f aca="true">IF(J22="","",IF(AND(J22="New",K22=""),"REPLY NOW",IF(N22="","",IF(AND(J22="With client",TODAY()-INT(IF(M22="",A22,M22))&gt;=Settings!$B$7),"MARK LOST",IF(N22&lt;TODAY(),"OVERDUE",IF(N22=TODAY(),"DUE TODAY",""))))))</f>
        <v/>
      </c>
      <c r="P22" s="3"/>
    </row>
    <row r="23" customFormat="false" ht="15" hidden="false" customHeight="false" outlineLevel="0" collapsed="false">
      <c r="A23" s="2"/>
      <c r="B23" s="3"/>
      <c r="C23" s="3"/>
      <c r="D23" s="3"/>
      <c r="E23" s="3"/>
      <c r="F23" s="4"/>
      <c r="G23" s="3"/>
      <c r="H23" s="3"/>
      <c r="I23" s="5"/>
      <c r="J23" s="3"/>
      <c r="K23" s="2"/>
      <c r="L23" s="6" t="str">
        <f aca="false">IF(OR(A23="",K23=""),"",ROUND((K23-A23)*24,1))</f>
        <v/>
      </c>
      <c r="M23" s="4"/>
      <c r="N23" s="7" t="str">
        <f aca="false">IF(OR(J23="",J23="Booked",J23="Lost"),"",IF(J23="With client",INT(IF(M23="",A23,M23))+IF(M23="",Settings!$B$5,Settings!$B$6),INT(IF(M23="",A23,M23))))</f>
        <v/>
      </c>
      <c r="O23" s="8" t="str">
        <f aca="true">IF(J23="","",IF(AND(J23="New",K23=""),"REPLY NOW",IF(N23="","",IF(AND(J23="With client",TODAY()-INT(IF(M23="",A23,M23))&gt;=Settings!$B$7),"MARK LOST",IF(N23&lt;TODAY(),"OVERDUE",IF(N23=TODAY(),"DUE TODAY",""))))))</f>
        <v/>
      </c>
      <c r="P23" s="3"/>
    </row>
    <row r="24" customFormat="false" ht="15" hidden="false" customHeight="false" outlineLevel="0" collapsed="false">
      <c r="A24" s="2"/>
      <c r="B24" s="3"/>
      <c r="C24" s="3"/>
      <c r="D24" s="3"/>
      <c r="E24" s="3"/>
      <c r="F24" s="4"/>
      <c r="G24" s="3"/>
      <c r="H24" s="3"/>
      <c r="I24" s="5"/>
      <c r="J24" s="3"/>
      <c r="K24" s="2"/>
      <c r="L24" s="6" t="str">
        <f aca="false">IF(OR(A24="",K24=""),"",ROUND((K24-A24)*24,1))</f>
        <v/>
      </c>
      <c r="M24" s="4"/>
      <c r="N24" s="7" t="str">
        <f aca="false">IF(OR(J24="",J24="Booked",J24="Lost"),"",IF(J24="With client",INT(IF(M24="",A24,M24))+IF(M24="",Settings!$B$5,Settings!$B$6),INT(IF(M24="",A24,M24))))</f>
        <v/>
      </c>
      <c r="O24" s="8" t="str">
        <f aca="true">IF(J24="","",IF(AND(J24="New",K24=""),"REPLY NOW",IF(N24="","",IF(AND(J24="With client",TODAY()-INT(IF(M24="",A24,M24))&gt;=Settings!$B$7),"MARK LOST",IF(N24&lt;TODAY(),"OVERDUE",IF(N24=TODAY(),"DUE TODAY",""))))))</f>
        <v/>
      </c>
      <c r="P24" s="3"/>
    </row>
    <row r="25" customFormat="false" ht="15" hidden="false" customHeight="false" outlineLevel="0" collapsed="false">
      <c r="A25" s="2"/>
      <c r="B25" s="3"/>
      <c r="C25" s="3"/>
      <c r="D25" s="3"/>
      <c r="E25" s="3"/>
      <c r="F25" s="4"/>
      <c r="G25" s="3"/>
      <c r="H25" s="3"/>
      <c r="I25" s="5"/>
      <c r="J25" s="3"/>
      <c r="K25" s="2"/>
      <c r="L25" s="6" t="str">
        <f aca="false">IF(OR(A25="",K25=""),"",ROUND((K25-A25)*24,1))</f>
        <v/>
      </c>
      <c r="M25" s="4"/>
      <c r="N25" s="7" t="str">
        <f aca="false">IF(OR(J25="",J25="Booked",J25="Lost"),"",IF(J25="With client",INT(IF(M25="",A25,M25))+IF(M25="",Settings!$B$5,Settings!$B$6),INT(IF(M25="",A25,M25))))</f>
        <v/>
      </c>
      <c r="O25" s="8" t="str">
        <f aca="true">IF(J25="","",IF(AND(J25="New",K25=""),"REPLY NOW",IF(N25="","",IF(AND(J25="With client",TODAY()-INT(IF(M25="",A25,M25))&gt;=Settings!$B$7),"MARK LOST",IF(N25&lt;TODAY(),"OVERDUE",IF(N25=TODAY(),"DUE TODAY",""))))))</f>
        <v/>
      </c>
      <c r="P25" s="3"/>
    </row>
    <row r="26" customFormat="false" ht="15" hidden="false" customHeight="false" outlineLevel="0" collapsed="false">
      <c r="A26" s="2"/>
      <c r="B26" s="3"/>
      <c r="C26" s="3"/>
      <c r="D26" s="3"/>
      <c r="E26" s="3"/>
      <c r="F26" s="4"/>
      <c r="G26" s="3"/>
      <c r="H26" s="3"/>
      <c r="I26" s="5"/>
      <c r="J26" s="3"/>
      <c r="K26" s="2"/>
      <c r="L26" s="6" t="str">
        <f aca="false">IF(OR(A26="",K26=""),"",ROUND((K26-A26)*24,1))</f>
        <v/>
      </c>
      <c r="M26" s="4"/>
      <c r="N26" s="7" t="str">
        <f aca="false">IF(OR(J26="",J26="Booked",J26="Lost"),"",IF(J26="With client",INT(IF(M26="",A26,M26))+IF(M26="",Settings!$B$5,Settings!$B$6),INT(IF(M26="",A26,M26))))</f>
        <v/>
      </c>
      <c r="O26" s="8" t="str">
        <f aca="true">IF(J26="","",IF(AND(J26="New",K26=""),"REPLY NOW",IF(N26="","",IF(AND(J26="With client",TODAY()-INT(IF(M26="",A26,M26))&gt;=Settings!$B$7),"MARK LOST",IF(N26&lt;TODAY(),"OVERDUE",IF(N26=TODAY(),"DUE TODAY",""))))))</f>
        <v/>
      </c>
      <c r="P26" s="3"/>
    </row>
    <row r="27" customFormat="false" ht="15" hidden="false" customHeight="false" outlineLevel="0" collapsed="false">
      <c r="A27" s="2"/>
      <c r="B27" s="3"/>
      <c r="C27" s="3"/>
      <c r="D27" s="3"/>
      <c r="E27" s="3"/>
      <c r="F27" s="4"/>
      <c r="G27" s="3"/>
      <c r="H27" s="3"/>
      <c r="I27" s="5"/>
      <c r="J27" s="3"/>
      <c r="K27" s="2"/>
      <c r="L27" s="6" t="str">
        <f aca="false">IF(OR(A27="",K27=""),"",ROUND((K27-A27)*24,1))</f>
        <v/>
      </c>
      <c r="M27" s="4"/>
      <c r="N27" s="7" t="str">
        <f aca="false">IF(OR(J27="",J27="Booked",J27="Lost"),"",IF(J27="With client",INT(IF(M27="",A27,M27))+IF(M27="",Settings!$B$5,Settings!$B$6),INT(IF(M27="",A27,M27))))</f>
        <v/>
      </c>
      <c r="O27" s="8" t="str">
        <f aca="true">IF(J27="","",IF(AND(J27="New",K27=""),"REPLY NOW",IF(N27="","",IF(AND(J27="With client",TODAY()-INT(IF(M27="",A27,M27))&gt;=Settings!$B$7),"MARK LOST",IF(N27&lt;TODAY(),"OVERDUE",IF(N27=TODAY(),"DUE TODAY",""))))))</f>
        <v/>
      </c>
      <c r="P27" s="3"/>
    </row>
    <row r="28" customFormat="false" ht="15" hidden="false" customHeight="false" outlineLevel="0" collapsed="false">
      <c r="A28" s="2"/>
      <c r="B28" s="3"/>
      <c r="C28" s="3"/>
      <c r="D28" s="3"/>
      <c r="E28" s="3"/>
      <c r="F28" s="4"/>
      <c r="G28" s="3"/>
      <c r="H28" s="3"/>
      <c r="I28" s="5"/>
      <c r="J28" s="3"/>
      <c r="K28" s="2"/>
      <c r="L28" s="6" t="str">
        <f aca="false">IF(OR(A28="",K28=""),"",ROUND((K28-A28)*24,1))</f>
        <v/>
      </c>
      <c r="M28" s="4"/>
      <c r="N28" s="7" t="str">
        <f aca="false">IF(OR(J28="",J28="Booked",J28="Lost"),"",IF(J28="With client",INT(IF(M28="",A28,M28))+IF(M28="",Settings!$B$5,Settings!$B$6),INT(IF(M28="",A28,M28))))</f>
        <v/>
      </c>
      <c r="O28" s="8" t="str">
        <f aca="true">IF(J28="","",IF(AND(J28="New",K28=""),"REPLY NOW",IF(N28="","",IF(AND(J28="With client",TODAY()-INT(IF(M28="",A28,M28))&gt;=Settings!$B$7),"MARK LOST",IF(N28&lt;TODAY(),"OVERDUE",IF(N28=TODAY(),"DUE TODAY",""))))))</f>
        <v/>
      </c>
      <c r="P28" s="3"/>
    </row>
    <row r="29" customFormat="false" ht="15" hidden="false" customHeight="false" outlineLevel="0" collapsed="false">
      <c r="A29" s="2"/>
      <c r="B29" s="3"/>
      <c r="C29" s="3"/>
      <c r="D29" s="3"/>
      <c r="E29" s="3"/>
      <c r="F29" s="4"/>
      <c r="G29" s="3"/>
      <c r="H29" s="3"/>
      <c r="I29" s="5"/>
      <c r="J29" s="3"/>
      <c r="K29" s="2"/>
      <c r="L29" s="6" t="str">
        <f aca="false">IF(OR(A29="",K29=""),"",ROUND((K29-A29)*24,1))</f>
        <v/>
      </c>
      <c r="M29" s="4"/>
      <c r="N29" s="7" t="str">
        <f aca="false">IF(OR(J29="",J29="Booked",J29="Lost"),"",IF(J29="With client",INT(IF(M29="",A29,M29))+IF(M29="",Settings!$B$5,Settings!$B$6),INT(IF(M29="",A29,M29))))</f>
        <v/>
      </c>
      <c r="O29" s="8" t="str">
        <f aca="true">IF(J29="","",IF(AND(J29="New",K29=""),"REPLY NOW",IF(N29="","",IF(AND(J29="With client",TODAY()-INT(IF(M29="",A29,M29))&gt;=Settings!$B$7),"MARK LOST",IF(N29&lt;TODAY(),"OVERDUE",IF(N29=TODAY(),"DUE TODAY",""))))))</f>
        <v/>
      </c>
      <c r="P29" s="3"/>
    </row>
    <row r="30" customFormat="false" ht="15" hidden="false" customHeight="false" outlineLevel="0" collapsed="false">
      <c r="A30" s="2"/>
      <c r="B30" s="3"/>
      <c r="C30" s="3"/>
      <c r="D30" s="3"/>
      <c r="E30" s="3"/>
      <c r="F30" s="4"/>
      <c r="G30" s="3"/>
      <c r="H30" s="3"/>
      <c r="I30" s="5"/>
      <c r="J30" s="3"/>
      <c r="K30" s="2"/>
      <c r="L30" s="6" t="str">
        <f aca="false">IF(OR(A30="",K30=""),"",ROUND((K30-A30)*24,1))</f>
        <v/>
      </c>
      <c r="M30" s="4"/>
      <c r="N30" s="7" t="str">
        <f aca="false">IF(OR(J30="",J30="Booked",J30="Lost"),"",IF(J30="With client",INT(IF(M30="",A30,M30))+IF(M30="",Settings!$B$5,Settings!$B$6),INT(IF(M30="",A30,M30))))</f>
        <v/>
      </c>
      <c r="O30" s="8" t="str">
        <f aca="true">IF(J30="","",IF(AND(J30="New",K30=""),"REPLY NOW",IF(N30="","",IF(AND(J30="With client",TODAY()-INT(IF(M30="",A30,M30))&gt;=Settings!$B$7),"MARK LOST",IF(N30&lt;TODAY(),"OVERDUE",IF(N30=TODAY(),"DUE TODAY",""))))))</f>
        <v/>
      </c>
      <c r="P30" s="3"/>
    </row>
    <row r="31" customFormat="false" ht="15" hidden="false" customHeight="false" outlineLevel="0" collapsed="false">
      <c r="A31" s="2"/>
      <c r="B31" s="3"/>
      <c r="C31" s="3"/>
      <c r="D31" s="3"/>
      <c r="E31" s="3"/>
      <c r="F31" s="4"/>
      <c r="G31" s="3"/>
      <c r="H31" s="3"/>
      <c r="I31" s="5"/>
      <c r="J31" s="3"/>
      <c r="K31" s="2"/>
      <c r="L31" s="6" t="str">
        <f aca="false">IF(OR(A31="",K31=""),"",ROUND((K31-A31)*24,1))</f>
        <v/>
      </c>
      <c r="M31" s="4"/>
      <c r="N31" s="7" t="str">
        <f aca="false">IF(OR(J31="",J31="Booked",J31="Lost"),"",IF(J31="With client",INT(IF(M31="",A31,M31))+IF(M31="",Settings!$B$5,Settings!$B$6),INT(IF(M31="",A31,M31))))</f>
        <v/>
      </c>
      <c r="O31" s="8" t="str">
        <f aca="true">IF(J31="","",IF(AND(J31="New",K31=""),"REPLY NOW",IF(N31="","",IF(AND(J31="With client",TODAY()-INT(IF(M31="",A31,M31))&gt;=Settings!$B$7),"MARK LOST",IF(N31&lt;TODAY(),"OVERDUE",IF(N31=TODAY(),"DUE TODAY",""))))))</f>
        <v/>
      </c>
      <c r="P31" s="3"/>
    </row>
    <row r="32" customFormat="false" ht="15" hidden="false" customHeight="false" outlineLevel="0" collapsed="false">
      <c r="A32" s="2"/>
      <c r="B32" s="3"/>
      <c r="C32" s="3"/>
      <c r="D32" s="3"/>
      <c r="E32" s="3"/>
      <c r="F32" s="4"/>
      <c r="G32" s="3"/>
      <c r="H32" s="3"/>
      <c r="I32" s="5"/>
      <c r="J32" s="3"/>
      <c r="K32" s="2"/>
      <c r="L32" s="6" t="str">
        <f aca="false">IF(OR(A32="",K32=""),"",ROUND((K32-A32)*24,1))</f>
        <v/>
      </c>
      <c r="M32" s="4"/>
      <c r="N32" s="7" t="str">
        <f aca="false">IF(OR(J32="",J32="Booked",J32="Lost"),"",IF(J32="With client",INT(IF(M32="",A32,M32))+IF(M32="",Settings!$B$5,Settings!$B$6),INT(IF(M32="",A32,M32))))</f>
        <v/>
      </c>
      <c r="O32" s="8" t="str">
        <f aca="true">IF(J32="","",IF(AND(J32="New",K32=""),"REPLY NOW",IF(N32="","",IF(AND(J32="With client",TODAY()-INT(IF(M32="",A32,M32))&gt;=Settings!$B$7),"MARK LOST",IF(N32&lt;TODAY(),"OVERDUE",IF(N32=TODAY(),"DUE TODAY",""))))))</f>
        <v/>
      </c>
      <c r="P32" s="3"/>
    </row>
    <row r="33" customFormat="false" ht="15" hidden="false" customHeight="false" outlineLevel="0" collapsed="false">
      <c r="A33" s="2"/>
      <c r="B33" s="3"/>
      <c r="C33" s="3"/>
      <c r="D33" s="3"/>
      <c r="E33" s="3"/>
      <c r="F33" s="4"/>
      <c r="G33" s="3"/>
      <c r="H33" s="3"/>
      <c r="I33" s="5"/>
      <c r="J33" s="3"/>
      <c r="K33" s="2"/>
      <c r="L33" s="6" t="str">
        <f aca="false">IF(OR(A33="",K33=""),"",ROUND((K33-A33)*24,1))</f>
        <v/>
      </c>
      <c r="M33" s="4"/>
      <c r="N33" s="7" t="str">
        <f aca="false">IF(OR(J33="",J33="Booked",J33="Lost"),"",IF(J33="With client",INT(IF(M33="",A33,M33))+IF(M33="",Settings!$B$5,Settings!$B$6),INT(IF(M33="",A33,M33))))</f>
        <v/>
      </c>
      <c r="O33" s="8" t="str">
        <f aca="true">IF(J33="","",IF(AND(J33="New",K33=""),"REPLY NOW",IF(N33="","",IF(AND(J33="With client",TODAY()-INT(IF(M33="",A33,M33))&gt;=Settings!$B$7),"MARK LOST",IF(N33&lt;TODAY(),"OVERDUE",IF(N33=TODAY(),"DUE TODAY",""))))))</f>
        <v/>
      </c>
      <c r="P33" s="3"/>
    </row>
    <row r="34" customFormat="false" ht="15" hidden="false" customHeight="false" outlineLevel="0" collapsed="false">
      <c r="A34" s="2"/>
      <c r="B34" s="3"/>
      <c r="C34" s="3"/>
      <c r="D34" s="3"/>
      <c r="E34" s="3"/>
      <c r="F34" s="4"/>
      <c r="G34" s="3"/>
      <c r="H34" s="3"/>
      <c r="I34" s="5"/>
      <c r="J34" s="3"/>
      <c r="K34" s="2"/>
      <c r="L34" s="6" t="str">
        <f aca="false">IF(OR(A34="",K34=""),"",ROUND((K34-A34)*24,1))</f>
        <v/>
      </c>
      <c r="M34" s="4"/>
      <c r="N34" s="7" t="str">
        <f aca="false">IF(OR(J34="",J34="Booked",J34="Lost"),"",IF(J34="With client",INT(IF(M34="",A34,M34))+IF(M34="",Settings!$B$5,Settings!$B$6),INT(IF(M34="",A34,M34))))</f>
        <v/>
      </c>
      <c r="O34" s="8" t="str">
        <f aca="true">IF(J34="","",IF(AND(J34="New",K34=""),"REPLY NOW",IF(N34="","",IF(AND(J34="With client",TODAY()-INT(IF(M34="",A34,M34))&gt;=Settings!$B$7),"MARK LOST",IF(N34&lt;TODAY(),"OVERDUE",IF(N34=TODAY(),"DUE TODAY",""))))))</f>
        <v/>
      </c>
      <c r="P34" s="3"/>
    </row>
    <row r="35" customFormat="false" ht="15" hidden="false" customHeight="false" outlineLevel="0" collapsed="false">
      <c r="A35" s="2"/>
      <c r="B35" s="3"/>
      <c r="C35" s="3"/>
      <c r="D35" s="3"/>
      <c r="E35" s="3"/>
      <c r="F35" s="4"/>
      <c r="G35" s="3"/>
      <c r="H35" s="3"/>
      <c r="I35" s="5"/>
      <c r="J35" s="3"/>
      <c r="K35" s="2"/>
      <c r="L35" s="6" t="str">
        <f aca="false">IF(OR(A35="",K35=""),"",ROUND((K35-A35)*24,1))</f>
        <v/>
      </c>
      <c r="M35" s="4"/>
      <c r="N35" s="7" t="str">
        <f aca="false">IF(OR(J35="",J35="Booked",J35="Lost"),"",IF(J35="With client",INT(IF(M35="",A35,M35))+IF(M35="",Settings!$B$5,Settings!$B$6),INT(IF(M35="",A35,M35))))</f>
        <v/>
      </c>
      <c r="O35" s="8" t="str">
        <f aca="true">IF(J35="","",IF(AND(J35="New",K35=""),"REPLY NOW",IF(N35="","",IF(AND(J35="With client",TODAY()-INT(IF(M35="",A35,M35))&gt;=Settings!$B$7),"MARK LOST",IF(N35&lt;TODAY(),"OVERDUE",IF(N35=TODAY(),"DUE TODAY",""))))))</f>
        <v/>
      </c>
      <c r="P35" s="3"/>
    </row>
    <row r="36" customFormat="false" ht="15" hidden="false" customHeight="false" outlineLevel="0" collapsed="false">
      <c r="A36" s="2"/>
      <c r="B36" s="3"/>
      <c r="C36" s="3"/>
      <c r="D36" s="3"/>
      <c r="E36" s="3"/>
      <c r="F36" s="4"/>
      <c r="G36" s="3"/>
      <c r="H36" s="3"/>
      <c r="I36" s="5"/>
      <c r="J36" s="3"/>
      <c r="K36" s="2"/>
      <c r="L36" s="6" t="str">
        <f aca="false">IF(OR(A36="",K36=""),"",ROUND((K36-A36)*24,1))</f>
        <v/>
      </c>
      <c r="M36" s="4"/>
      <c r="N36" s="7" t="str">
        <f aca="false">IF(OR(J36="",J36="Booked",J36="Lost"),"",IF(J36="With client",INT(IF(M36="",A36,M36))+IF(M36="",Settings!$B$5,Settings!$B$6),INT(IF(M36="",A36,M36))))</f>
        <v/>
      </c>
      <c r="O36" s="8" t="str">
        <f aca="true">IF(J36="","",IF(AND(J36="New",K36=""),"REPLY NOW",IF(N36="","",IF(AND(J36="With client",TODAY()-INT(IF(M36="",A36,M36))&gt;=Settings!$B$7),"MARK LOST",IF(N36&lt;TODAY(),"OVERDUE",IF(N36=TODAY(),"DUE TODAY",""))))))</f>
        <v/>
      </c>
      <c r="P36" s="3"/>
    </row>
    <row r="37" customFormat="false" ht="15" hidden="false" customHeight="false" outlineLevel="0" collapsed="false">
      <c r="A37" s="2"/>
      <c r="B37" s="3"/>
      <c r="C37" s="3"/>
      <c r="D37" s="3"/>
      <c r="E37" s="3"/>
      <c r="F37" s="4"/>
      <c r="G37" s="3"/>
      <c r="H37" s="3"/>
      <c r="I37" s="5"/>
      <c r="J37" s="3"/>
      <c r="K37" s="2"/>
      <c r="L37" s="6" t="str">
        <f aca="false">IF(OR(A37="",K37=""),"",ROUND((K37-A37)*24,1))</f>
        <v/>
      </c>
      <c r="M37" s="4"/>
      <c r="N37" s="7" t="str">
        <f aca="false">IF(OR(J37="",J37="Booked",J37="Lost"),"",IF(J37="With client",INT(IF(M37="",A37,M37))+IF(M37="",Settings!$B$5,Settings!$B$6),INT(IF(M37="",A37,M37))))</f>
        <v/>
      </c>
      <c r="O37" s="8" t="str">
        <f aca="true">IF(J37="","",IF(AND(J37="New",K37=""),"REPLY NOW",IF(N37="","",IF(AND(J37="With client",TODAY()-INT(IF(M37="",A37,M37))&gt;=Settings!$B$7),"MARK LOST",IF(N37&lt;TODAY(),"OVERDUE",IF(N37=TODAY(),"DUE TODAY",""))))))</f>
        <v/>
      </c>
      <c r="P37" s="3"/>
    </row>
    <row r="38" customFormat="false" ht="15" hidden="false" customHeight="false" outlineLevel="0" collapsed="false">
      <c r="A38" s="2"/>
      <c r="B38" s="3"/>
      <c r="C38" s="3"/>
      <c r="D38" s="3"/>
      <c r="E38" s="3"/>
      <c r="F38" s="4"/>
      <c r="G38" s="3"/>
      <c r="H38" s="3"/>
      <c r="I38" s="5"/>
      <c r="J38" s="3"/>
      <c r="K38" s="2"/>
      <c r="L38" s="6" t="str">
        <f aca="false">IF(OR(A38="",K38=""),"",ROUND((K38-A38)*24,1))</f>
        <v/>
      </c>
      <c r="M38" s="4"/>
      <c r="N38" s="7" t="str">
        <f aca="false">IF(OR(J38="",J38="Booked",J38="Lost"),"",IF(J38="With client",INT(IF(M38="",A38,M38))+IF(M38="",Settings!$B$5,Settings!$B$6),INT(IF(M38="",A38,M38))))</f>
        <v/>
      </c>
      <c r="O38" s="8" t="str">
        <f aca="true">IF(J38="","",IF(AND(J38="New",K38=""),"REPLY NOW",IF(N38="","",IF(AND(J38="With client",TODAY()-INT(IF(M38="",A38,M38))&gt;=Settings!$B$7),"MARK LOST",IF(N38&lt;TODAY(),"OVERDUE",IF(N38=TODAY(),"DUE TODAY",""))))))</f>
        <v/>
      </c>
      <c r="P38" s="3"/>
    </row>
    <row r="39" customFormat="false" ht="15" hidden="false" customHeight="false" outlineLevel="0" collapsed="false">
      <c r="A39" s="2"/>
      <c r="B39" s="3"/>
      <c r="C39" s="3"/>
      <c r="D39" s="3"/>
      <c r="E39" s="3"/>
      <c r="F39" s="4"/>
      <c r="G39" s="3"/>
      <c r="H39" s="3"/>
      <c r="I39" s="5"/>
      <c r="J39" s="3"/>
      <c r="K39" s="2"/>
      <c r="L39" s="6" t="str">
        <f aca="false">IF(OR(A39="",K39=""),"",ROUND((K39-A39)*24,1))</f>
        <v/>
      </c>
      <c r="M39" s="4"/>
      <c r="N39" s="7" t="str">
        <f aca="false">IF(OR(J39="",J39="Booked",J39="Lost"),"",IF(J39="With client",INT(IF(M39="",A39,M39))+IF(M39="",Settings!$B$5,Settings!$B$6),INT(IF(M39="",A39,M39))))</f>
        <v/>
      </c>
      <c r="O39" s="8" t="str">
        <f aca="true">IF(J39="","",IF(AND(J39="New",K39=""),"REPLY NOW",IF(N39="","",IF(AND(J39="With client",TODAY()-INT(IF(M39="",A39,M39))&gt;=Settings!$B$7),"MARK LOST",IF(N39&lt;TODAY(),"OVERDUE",IF(N39=TODAY(),"DUE TODAY",""))))))</f>
        <v/>
      </c>
      <c r="P39" s="3"/>
    </row>
    <row r="40" customFormat="false" ht="15" hidden="false" customHeight="false" outlineLevel="0" collapsed="false">
      <c r="A40" s="2"/>
      <c r="B40" s="3"/>
      <c r="C40" s="3"/>
      <c r="D40" s="3"/>
      <c r="E40" s="3"/>
      <c r="F40" s="4"/>
      <c r="G40" s="3"/>
      <c r="H40" s="3"/>
      <c r="I40" s="5"/>
      <c r="J40" s="3"/>
      <c r="K40" s="2"/>
      <c r="L40" s="6" t="str">
        <f aca="false">IF(OR(A40="",K40=""),"",ROUND((K40-A40)*24,1))</f>
        <v/>
      </c>
      <c r="M40" s="4"/>
      <c r="N40" s="7" t="str">
        <f aca="false">IF(OR(J40="",J40="Booked",J40="Lost"),"",IF(J40="With client",INT(IF(M40="",A40,M40))+IF(M40="",Settings!$B$5,Settings!$B$6),INT(IF(M40="",A40,M40))))</f>
        <v/>
      </c>
      <c r="O40" s="8" t="str">
        <f aca="true">IF(J40="","",IF(AND(J40="New",K40=""),"REPLY NOW",IF(N40="","",IF(AND(J40="With client",TODAY()-INT(IF(M40="",A40,M40))&gt;=Settings!$B$7),"MARK LOST",IF(N40&lt;TODAY(),"OVERDUE",IF(N40=TODAY(),"DUE TODAY",""))))))</f>
        <v/>
      </c>
      <c r="P40" s="3"/>
    </row>
    <row r="41" customFormat="false" ht="15" hidden="false" customHeight="false" outlineLevel="0" collapsed="false">
      <c r="A41" s="2"/>
      <c r="B41" s="3"/>
      <c r="C41" s="3"/>
      <c r="D41" s="3"/>
      <c r="E41" s="3"/>
      <c r="F41" s="4"/>
      <c r="G41" s="3"/>
      <c r="H41" s="3"/>
      <c r="I41" s="5"/>
      <c r="J41" s="3"/>
      <c r="K41" s="2"/>
      <c r="L41" s="6" t="str">
        <f aca="false">IF(OR(A41="",K41=""),"",ROUND((K41-A41)*24,1))</f>
        <v/>
      </c>
      <c r="M41" s="4"/>
      <c r="N41" s="7" t="str">
        <f aca="false">IF(OR(J41="",J41="Booked",J41="Lost"),"",IF(J41="With client",INT(IF(M41="",A41,M41))+IF(M41="",Settings!$B$5,Settings!$B$6),INT(IF(M41="",A41,M41))))</f>
        <v/>
      </c>
      <c r="O41" s="8" t="str">
        <f aca="true">IF(J41="","",IF(AND(J41="New",K41=""),"REPLY NOW",IF(N41="","",IF(AND(J41="With client",TODAY()-INT(IF(M41="",A41,M41))&gt;=Settings!$B$7),"MARK LOST",IF(N41&lt;TODAY(),"OVERDUE",IF(N41=TODAY(),"DUE TODAY",""))))))</f>
        <v/>
      </c>
      <c r="P41" s="3"/>
    </row>
    <row r="42" customFormat="false" ht="15" hidden="false" customHeight="false" outlineLevel="0" collapsed="false">
      <c r="A42" s="2"/>
      <c r="B42" s="3"/>
      <c r="C42" s="3"/>
      <c r="D42" s="3"/>
      <c r="E42" s="3"/>
      <c r="F42" s="4"/>
      <c r="G42" s="3"/>
      <c r="H42" s="3"/>
      <c r="I42" s="5"/>
      <c r="J42" s="3"/>
      <c r="K42" s="2"/>
      <c r="L42" s="6" t="str">
        <f aca="false">IF(OR(A42="",K42=""),"",ROUND((K42-A42)*24,1))</f>
        <v/>
      </c>
      <c r="M42" s="4"/>
      <c r="N42" s="7" t="str">
        <f aca="false">IF(OR(J42="",J42="Booked",J42="Lost"),"",IF(J42="With client",INT(IF(M42="",A42,M42))+IF(M42="",Settings!$B$5,Settings!$B$6),INT(IF(M42="",A42,M42))))</f>
        <v/>
      </c>
      <c r="O42" s="8" t="str">
        <f aca="true">IF(J42="","",IF(AND(J42="New",K42=""),"REPLY NOW",IF(N42="","",IF(AND(J42="With client",TODAY()-INT(IF(M42="",A42,M42))&gt;=Settings!$B$7),"MARK LOST",IF(N42&lt;TODAY(),"OVERDUE",IF(N42=TODAY(),"DUE TODAY",""))))))</f>
        <v/>
      </c>
      <c r="P42" s="3"/>
    </row>
    <row r="43" customFormat="false" ht="15" hidden="false" customHeight="false" outlineLevel="0" collapsed="false">
      <c r="A43" s="2"/>
      <c r="B43" s="3"/>
      <c r="C43" s="3"/>
      <c r="D43" s="3"/>
      <c r="E43" s="3"/>
      <c r="F43" s="4"/>
      <c r="G43" s="3"/>
      <c r="H43" s="3"/>
      <c r="I43" s="5"/>
      <c r="J43" s="3"/>
      <c r="K43" s="2"/>
      <c r="L43" s="6" t="str">
        <f aca="false">IF(OR(A43="",K43=""),"",ROUND((K43-A43)*24,1))</f>
        <v/>
      </c>
      <c r="M43" s="4"/>
      <c r="N43" s="7" t="str">
        <f aca="false">IF(OR(J43="",J43="Booked",J43="Lost"),"",IF(J43="With client",INT(IF(M43="",A43,M43))+IF(M43="",Settings!$B$5,Settings!$B$6),INT(IF(M43="",A43,M43))))</f>
        <v/>
      </c>
      <c r="O43" s="8" t="str">
        <f aca="true">IF(J43="","",IF(AND(J43="New",K43=""),"REPLY NOW",IF(N43="","",IF(AND(J43="With client",TODAY()-INT(IF(M43="",A43,M43))&gt;=Settings!$B$7),"MARK LOST",IF(N43&lt;TODAY(),"OVERDUE",IF(N43=TODAY(),"DUE TODAY",""))))))</f>
        <v/>
      </c>
      <c r="P43" s="3"/>
    </row>
    <row r="44" customFormat="false" ht="15" hidden="false" customHeight="false" outlineLevel="0" collapsed="false">
      <c r="A44" s="2"/>
      <c r="B44" s="3"/>
      <c r="C44" s="3"/>
      <c r="D44" s="3"/>
      <c r="E44" s="3"/>
      <c r="F44" s="4"/>
      <c r="G44" s="3"/>
      <c r="H44" s="3"/>
      <c r="I44" s="5"/>
      <c r="J44" s="3"/>
      <c r="K44" s="2"/>
      <c r="L44" s="6" t="str">
        <f aca="false">IF(OR(A44="",K44=""),"",ROUND((K44-A44)*24,1))</f>
        <v/>
      </c>
      <c r="M44" s="4"/>
      <c r="N44" s="7" t="str">
        <f aca="false">IF(OR(J44="",J44="Booked",J44="Lost"),"",IF(J44="With client",INT(IF(M44="",A44,M44))+IF(M44="",Settings!$B$5,Settings!$B$6),INT(IF(M44="",A44,M44))))</f>
        <v/>
      </c>
      <c r="O44" s="8" t="str">
        <f aca="true">IF(J44="","",IF(AND(J44="New",K44=""),"REPLY NOW",IF(N44="","",IF(AND(J44="With client",TODAY()-INT(IF(M44="",A44,M44))&gt;=Settings!$B$7),"MARK LOST",IF(N44&lt;TODAY(),"OVERDUE",IF(N44=TODAY(),"DUE TODAY",""))))))</f>
        <v/>
      </c>
      <c r="P44" s="3"/>
    </row>
    <row r="45" customFormat="false" ht="15" hidden="false" customHeight="false" outlineLevel="0" collapsed="false">
      <c r="A45" s="2"/>
      <c r="B45" s="3"/>
      <c r="C45" s="3"/>
      <c r="D45" s="3"/>
      <c r="E45" s="3"/>
      <c r="F45" s="4"/>
      <c r="G45" s="3"/>
      <c r="H45" s="3"/>
      <c r="I45" s="5"/>
      <c r="J45" s="3"/>
      <c r="K45" s="2"/>
      <c r="L45" s="6" t="str">
        <f aca="false">IF(OR(A45="",K45=""),"",ROUND((K45-A45)*24,1))</f>
        <v/>
      </c>
      <c r="M45" s="4"/>
      <c r="N45" s="7" t="str">
        <f aca="false">IF(OR(J45="",J45="Booked",J45="Lost"),"",IF(J45="With client",INT(IF(M45="",A45,M45))+IF(M45="",Settings!$B$5,Settings!$B$6),INT(IF(M45="",A45,M45))))</f>
        <v/>
      </c>
      <c r="O45" s="8" t="str">
        <f aca="true">IF(J45="","",IF(AND(J45="New",K45=""),"REPLY NOW",IF(N45="","",IF(AND(J45="With client",TODAY()-INT(IF(M45="",A45,M45))&gt;=Settings!$B$7),"MARK LOST",IF(N45&lt;TODAY(),"OVERDUE",IF(N45=TODAY(),"DUE TODAY",""))))))</f>
        <v/>
      </c>
      <c r="P45" s="3"/>
    </row>
    <row r="46" customFormat="false" ht="15" hidden="false" customHeight="false" outlineLevel="0" collapsed="false">
      <c r="A46" s="2"/>
      <c r="B46" s="3"/>
      <c r="C46" s="3"/>
      <c r="D46" s="3"/>
      <c r="E46" s="3"/>
      <c r="F46" s="4"/>
      <c r="G46" s="3"/>
      <c r="H46" s="3"/>
      <c r="I46" s="5"/>
      <c r="J46" s="3"/>
      <c r="K46" s="2"/>
      <c r="L46" s="6" t="str">
        <f aca="false">IF(OR(A46="",K46=""),"",ROUND((K46-A46)*24,1))</f>
        <v/>
      </c>
      <c r="M46" s="4"/>
      <c r="N46" s="7" t="str">
        <f aca="false">IF(OR(J46="",J46="Booked",J46="Lost"),"",IF(J46="With client",INT(IF(M46="",A46,M46))+IF(M46="",Settings!$B$5,Settings!$B$6),INT(IF(M46="",A46,M46))))</f>
        <v/>
      </c>
      <c r="O46" s="8" t="str">
        <f aca="true">IF(J46="","",IF(AND(J46="New",K46=""),"REPLY NOW",IF(N46="","",IF(AND(J46="With client",TODAY()-INT(IF(M46="",A46,M46))&gt;=Settings!$B$7),"MARK LOST",IF(N46&lt;TODAY(),"OVERDUE",IF(N46=TODAY(),"DUE TODAY",""))))))</f>
        <v/>
      </c>
      <c r="P46" s="3"/>
    </row>
    <row r="47" customFormat="false" ht="15" hidden="false" customHeight="false" outlineLevel="0" collapsed="false">
      <c r="A47" s="2"/>
      <c r="B47" s="3"/>
      <c r="C47" s="3"/>
      <c r="D47" s="3"/>
      <c r="E47" s="3"/>
      <c r="F47" s="4"/>
      <c r="G47" s="3"/>
      <c r="H47" s="3"/>
      <c r="I47" s="5"/>
      <c r="J47" s="3"/>
      <c r="K47" s="2"/>
      <c r="L47" s="6" t="str">
        <f aca="false">IF(OR(A47="",K47=""),"",ROUND((K47-A47)*24,1))</f>
        <v/>
      </c>
      <c r="M47" s="4"/>
      <c r="N47" s="7" t="str">
        <f aca="false">IF(OR(J47="",J47="Booked",J47="Lost"),"",IF(J47="With client",INT(IF(M47="",A47,M47))+IF(M47="",Settings!$B$5,Settings!$B$6),INT(IF(M47="",A47,M47))))</f>
        <v/>
      </c>
      <c r="O47" s="8" t="str">
        <f aca="true">IF(J47="","",IF(AND(J47="New",K47=""),"REPLY NOW",IF(N47="","",IF(AND(J47="With client",TODAY()-INT(IF(M47="",A47,M47))&gt;=Settings!$B$7),"MARK LOST",IF(N47&lt;TODAY(),"OVERDUE",IF(N47=TODAY(),"DUE TODAY",""))))))</f>
        <v/>
      </c>
      <c r="P47" s="3"/>
    </row>
    <row r="48" customFormat="false" ht="15" hidden="false" customHeight="false" outlineLevel="0" collapsed="false">
      <c r="A48" s="2"/>
      <c r="B48" s="3"/>
      <c r="C48" s="3"/>
      <c r="D48" s="3"/>
      <c r="E48" s="3"/>
      <c r="F48" s="4"/>
      <c r="G48" s="3"/>
      <c r="H48" s="3"/>
      <c r="I48" s="5"/>
      <c r="J48" s="3"/>
      <c r="K48" s="2"/>
      <c r="L48" s="6" t="str">
        <f aca="false">IF(OR(A48="",K48=""),"",ROUND((K48-A48)*24,1))</f>
        <v/>
      </c>
      <c r="M48" s="4"/>
      <c r="N48" s="7" t="str">
        <f aca="false">IF(OR(J48="",J48="Booked",J48="Lost"),"",IF(J48="With client",INT(IF(M48="",A48,M48))+IF(M48="",Settings!$B$5,Settings!$B$6),INT(IF(M48="",A48,M48))))</f>
        <v/>
      </c>
      <c r="O48" s="8" t="str">
        <f aca="true">IF(J48="","",IF(AND(J48="New",K48=""),"REPLY NOW",IF(N48="","",IF(AND(J48="With client",TODAY()-INT(IF(M48="",A48,M48))&gt;=Settings!$B$7),"MARK LOST",IF(N48&lt;TODAY(),"OVERDUE",IF(N48=TODAY(),"DUE TODAY",""))))))</f>
        <v/>
      </c>
      <c r="P48" s="3"/>
    </row>
    <row r="49" customFormat="false" ht="15" hidden="false" customHeight="false" outlineLevel="0" collapsed="false">
      <c r="A49" s="2"/>
      <c r="B49" s="3"/>
      <c r="C49" s="3"/>
      <c r="D49" s="3"/>
      <c r="E49" s="3"/>
      <c r="F49" s="4"/>
      <c r="G49" s="3"/>
      <c r="H49" s="3"/>
      <c r="I49" s="5"/>
      <c r="J49" s="3"/>
      <c r="K49" s="2"/>
      <c r="L49" s="6" t="str">
        <f aca="false">IF(OR(A49="",K49=""),"",ROUND((K49-A49)*24,1))</f>
        <v/>
      </c>
      <c r="M49" s="4"/>
      <c r="N49" s="7" t="str">
        <f aca="false">IF(OR(J49="",J49="Booked",J49="Lost"),"",IF(J49="With client",INT(IF(M49="",A49,M49))+IF(M49="",Settings!$B$5,Settings!$B$6),INT(IF(M49="",A49,M49))))</f>
        <v/>
      </c>
      <c r="O49" s="8" t="str">
        <f aca="true">IF(J49="","",IF(AND(J49="New",K49=""),"REPLY NOW",IF(N49="","",IF(AND(J49="With client",TODAY()-INT(IF(M49="",A49,M49))&gt;=Settings!$B$7),"MARK LOST",IF(N49&lt;TODAY(),"OVERDUE",IF(N49=TODAY(),"DUE TODAY",""))))))</f>
        <v/>
      </c>
      <c r="P49" s="3"/>
    </row>
    <row r="50" customFormat="false" ht="15" hidden="false" customHeight="false" outlineLevel="0" collapsed="false">
      <c r="A50" s="2"/>
      <c r="B50" s="3"/>
      <c r="C50" s="3"/>
      <c r="D50" s="3"/>
      <c r="E50" s="3"/>
      <c r="F50" s="4"/>
      <c r="G50" s="3"/>
      <c r="H50" s="3"/>
      <c r="I50" s="5"/>
      <c r="J50" s="3"/>
      <c r="K50" s="2"/>
      <c r="L50" s="6" t="str">
        <f aca="false">IF(OR(A50="",K50=""),"",ROUND((K50-A50)*24,1))</f>
        <v/>
      </c>
      <c r="M50" s="4"/>
      <c r="N50" s="7" t="str">
        <f aca="false">IF(OR(J50="",J50="Booked",J50="Lost"),"",IF(J50="With client",INT(IF(M50="",A50,M50))+IF(M50="",Settings!$B$5,Settings!$B$6),INT(IF(M50="",A50,M50))))</f>
        <v/>
      </c>
      <c r="O50" s="8" t="str">
        <f aca="true">IF(J50="","",IF(AND(J50="New",K50=""),"REPLY NOW",IF(N50="","",IF(AND(J50="With client",TODAY()-INT(IF(M50="",A50,M50))&gt;=Settings!$B$7),"MARK LOST",IF(N50&lt;TODAY(),"OVERDUE",IF(N50=TODAY(),"DUE TODAY",""))))))</f>
        <v/>
      </c>
      <c r="P50" s="3"/>
    </row>
    <row r="51" customFormat="false" ht="15" hidden="false" customHeight="false" outlineLevel="0" collapsed="false">
      <c r="A51" s="2"/>
      <c r="B51" s="3"/>
      <c r="C51" s="3"/>
      <c r="D51" s="3"/>
      <c r="E51" s="3"/>
      <c r="F51" s="4"/>
      <c r="G51" s="3"/>
      <c r="H51" s="3"/>
      <c r="I51" s="5"/>
      <c r="J51" s="3"/>
      <c r="K51" s="2"/>
      <c r="L51" s="6" t="str">
        <f aca="false">IF(OR(A51="",K51=""),"",ROUND((K51-A51)*24,1))</f>
        <v/>
      </c>
      <c r="M51" s="4"/>
      <c r="N51" s="7" t="str">
        <f aca="false">IF(OR(J51="",J51="Booked",J51="Lost"),"",IF(J51="With client",INT(IF(M51="",A51,M51))+IF(M51="",Settings!$B$5,Settings!$B$6),INT(IF(M51="",A51,M51))))</f>
        <v/>
      </c>
      <c r="O51" s="8" t="str">
        <f aca="true">IF(J51="","",IF(AND(J51="New",K51=""),"REPLY NOW",IF(N51="","",IF(AND(J51="With client",TODAY()-INT(IF(M51="",A51,M51))&gt;=Settings!$B$7),"MARK LOST",IF(N51&lt;TODAY(),"OVERDUE",IF(N51=TODAY(),"DUE TODAY",""))))))</f>
        <v/>
      </c>
      <c r="P51" s="3"/>
    </row>
    <row r="52" customFormat="false" ht="15" hidden="false" customHeight="false" outlineLevel="0" collapsed="false">
      <c r="A52" s="2"/>
      <c r="B52" s="3"/>
      <c r="C52" s="3"/>
      <c r="D52" s="3"/>
      <c r="E52" s="3"/>
      <c r="F52" s="4"/>
      <c r="G52" s="3"/>
      <c r="H52" s="3"/>
      <c r="I52" s="5"/>
      <c r="J52" s="3"/>
      <c r="K52" s="2"/>
      <c r="L52" s="6" t="str">
        <f aca="false">IF(OR(A52="",K52=""),"",ROUND((K52-A52)*24,1))</f>
        <v/>
      </c>
      <c r="M52" s="4"/>
      <c r="N52" s="7" t="str">
        <f aca="false">IF(OR(J52="",J52="Booked",J52="Lost"),"",IF(J52="With client",INT(IF(M52="",A52,M52))+IF(M52="",Settings!$B$5,Settings!$B$6),INT(IF(M52="",A52,M52))))</f>
        <v/>
      </c>
      <c r="O52" s="8" t="str">
        <f aca="true">IF(J52="","",IF(AND(J52="New",K52=""),"REPLY NOW",IF(N52="","",IF(AND(J52="With client",TODAY()-INT(IF(M52="",A52,M52))&gt;=Settings!$B$7),"MARK LOST",IF(N52&lt;TODAY(),"OVERDUE",IF(N52=TODAY(),"DUE TODAY",""))))))</f>
        <v/>
      </c>
      <c r="P52" s="3"/>
    </row>
    <row r="53" customFormat="false" ht="15" hidden="false" customHeight="false" outlineLevel="0" collapsed="false">
      <c r="A53" s="2"/>
      <c r="B53" s="3"/>
      <c r="C53" s="3"/>
      <c r="D53" s="3"/>
      <c r="E53" s="3"/>
      <c r="F53" s="4"/>
      <c r="G53" s="3"/>
      <c r="H53" s="3"/>
      <c r="I53" s="5"/>
      <c r="J53" s="3"/>
      <c r="K53" s="2"/>
      <c r="L53" s="6" t="str">
        <f aca="false">IF(OR(A53="",K53=""),"",ROUND((K53-A53)*24,1))</f>
        <v/>
      </c>
      <c r="M53" s="4"/>
      <c r="N53" s="7" t="str">
        <f aca="false">IF(OR(J53="",J53="Booked",J53="Lost"),"",IF(J53="With client",INT(IF(M53="",A53,M53))+IF(M53="",Settings!$B$5,Settings!$B$6),INT(IF(M53="",A53,M53))))</f>
        <v/>
      </c>
      <c r="O53" s="8" t="str">
        <f aca="true">IF(J53="","",IF(AND(J53="New",K53=""),"REPLY NOW",IF(N53="","",IF(AND(J53="With client",TODAY()-INT(IF(M53="",A53,M53))&gt;=Settings!$B$7),"MARK LOST",IF(N53&lt;TODAY(),"OVERDUE",IF(N53=TODAY(),"DUE TODAY",""))))))</f>
        <v/>
      </c>
      <c r="P53" s="3"/>
    </row>
    <row r="54" customFormat="false" ht="15" hidden="false" customHeight="false" outlineLevel="0" collapsed="false">
      <c r="A54" s="2"/>
      <c r="B54" s="3"/>
      <c r="C54" s="3"/>
      <c r="D54" s="3"/>
      <c r="E54" s="3"/>
      <c r="F54" s="4"/>
      <c r="G54" s="3"/>
      <c r="H54" s="3"/>
      <c r="I54" s="5"/>
      <c r="J54" s="3"/>
      <c r="K54" s="2"/>
      <c r="L54" s="6" t="str">
        <f aca="false">IF(OR(A54="",K54=""),"",ROUND((K54-A54)*24,1))</f>
        <v/>
      </c>
      <c r="M54" s="4"/>
      <c r="N54" s="7" t="str">
        <f aca="false">IF(OR(J54="",J54="Booked",J54="Lost"),"",IF(J54="With client",INT(IF(M54="",A54,M54))+IF(M54="",Settings!$B$5,Settings!$B$6),INT(IF(M54="",A54,M54))))</f>
        <v/>
      </c>
      <c r="O54" s="8" t="str">
        <f aca="true">IF(J54="","",IF(AND(J54="New",K54=""),"REPLY NOW",IF(N54="","",IF(AND(J54="With client",TODAY()-INT(IF(M54="",A54,M54))&gt;=Settings!$B$7),"MARK LOST",IF(N54&lt;TODAY(),"OVERDUE",IF(N54=TODAY(),"DUE TODAY",""))))))</f>
        <v/>
      </c>
      <c r="P54" s="3"/>
    </row>
    <row r="55" customFormat="false" ht="15" hidden="false" customHeight="false" outlineLevel="0" collapsed="false">
      <c r="A55" s="2"/>
      <c r="B55" s="3"/>
      <c r="C55" s="3"/>
      <c r="D55" s="3"/>
      <c r="E55" s="3"/>
      <c r="F55" s="4"/>
      <c r="G55" s="3"/>
      <c r="H55" s="3"/>
      <c r="I55" s="5"/>
      <c r="J55" s="3"/>
      <c r="K55" s="2"/>
      <c r="L55" s="6" t="str">
        <f aca="false">IF(OR(A55="",K55=""),"",ROUND((K55-A55)*24,1))</f>
        <v/>
      </c>
      <c r="M55" s="4"/>
      <c r="N55" s="7" t="str">
        <f aca="false">IF(OR(J55="",J55="Booked",J55="Lost"),"",IF(J55="With client",INT(IF(M55="",A55,M55))+IF(M55="",Settings!$B$5,Settings!$B$6),INT(IF(M55="",A55,M55))))</f>
        <v/>
      </c>
      <c r="O55" s="8" t="str">
        <f aca="true">IF(J55="","",IF(AND(J55="New",K55=""),"REPLY NOW",IF(N55="","",IF(AND(J55="With client",TODAY()-INT(IF(M55="",A55,M55))&gt;=Settings!$B$7),"MARK LOST",IF(N55&lt;TODAY(),"OVERDUE",IF(N55=TODAY(),"DUE TODAY",""))))))</f>
        <v/>
      </c>
      <c r="P55" s="3"/>
    </row>
    <row r="56" customFormat="false" ht="15" hidden="false" customHeight="false" outlineLevel="0" collapsed="false">
      <c r="A56" s="2"/>
      <c r="B56" s="3"/>
      <c r="C56" s="3"/>
      <c r="D56" s="3"/>
      <c r="E56" s="3"/>
      <c r="F56" s="4"/>
      <c r="G56" s="3"/>
      <c r="H56" s="3"/>
      <c r="I56" s="5"/>
      <c r="J56" s="3"/>
      <c r="K56" s="2"/>
      <c r="L56" s="6" t="str">
        <f aca="false">IF(OR(A56="",K56=""),"",ROUND((K56-A56)*24,1))</f>
        <v/>
      </c>
      <c r="M56" s="4"/>
      <c r="N56" s="7" t="str">
        <f aca="false">IF(OR(J56="",J56="Booked",J56="Lost"),"",IF(J56="With client",INT(IF(M56="",A56,M56))+IF(M56="",Settings!$B$5,Settings!$B$6),INT(IF(M56="",A56,M56))))</f>
        <v/>
      </c>
      <c r="O56" s="8" t="str">
        <f aca="true">IF(J56="","",IF(AND(J56="New",K56=""),"REPLY NOW",IF(N56="","",IF(AND(J56="With client",TODAY()-INT(IF(M56="",A56,M56))&gt;=Settings!$B$7),"MARK LOST",IF(N56&lt;TODAY(),"OVERDUE",IF(N56=TODAY(),"DUE TODAY",""))))))</f>
        <v/>
      </c>
      <c r="P56" s="3"/>
    </row>
    <row r="57" customFormat="false" ht="15" hidden="false" customHeight="false" outlineLevel="0" collapsed="false">
      <c r="A57" s="2"/>
      <c r="B57" s="3"/>
      <c r="C57" s="3"/>
      <c r="D57" s="3"/>
      <c r="E57" s="3"/>
      <c r="F57" s="4"/>
      <c r="G57" s="3"/>
      <c r="H57" s="3"/>
      <c r="I57" s="5"/>
      <c r="J57" s="3"/>
      <c r="K57" s="2"/>
      <c r="L57" s="6" t="str">
        <f aca="false">IF(OR(A57="",K57=""),"",ROUND((K57-A57)*24,1))</f>
        <v/>
      </c>
      <c r="M57" s="4"/>
      <c r="N57" s="7" t="str">
        <f aca="false">IF(OR(J57="",J57="Booked",J57="Lost"),"",IF(J57="With client",INT(IF(M57="",A57,M57))+IF(M57="",Settings!$B$5,Settings!$B$6),INT(IF(M57="",A57,M57))))</f>
        <v/>
      </c>
      <c r="O57" s="8" t="str">
        <f aca="true">IF(J57="","",IF(AND(J57="New",K57=""),"REPLY NOW",IF(N57="","",IF(AND(J57="With client",TODAY()-INT(IF(M57="",A57,M57))&gt;=Settings!$B$7),"MARK LOST",IF(N57&lt;TODAY(),"OVERDUE",IF(N57=TODAY(),"DUE TODAY",""))))))</f>
        <v/>
      </c>
      <c r="P57" s="3"/>
    </row>
    <row r="58" customFormat="false" ht="15" hidden="false" customHeight="false" outlineLevel="0" collapsed="false">
      <c r="A58" s="2"/>
      <c r="B58" s="3"/>
      <c r="C58" s="3"/>
      <c r="D58" s="3"/>
      <c r="E58" s="3"/>
      <c r="F58" s="4"/>
      <c r="G58" s="3"/>
      <c r="H58" s="3"/>
      <c r="I58" s="5"/>
      <c r="J58" s="3"/>
      <c r="K58" s="2"/>
      <c r="L58" s="6" t="str">
        <f aca="false">IF(OR(A58="",K58=""),"",ROUND((K58-A58)*24,1))</f>
        <v/>
      </c>
      <c r="M58" s="4"/>
      <c r="N58" s="7" t="str">
        <f aca="false">IF(OR(J58="",J58="Booked",J58="Lost"),"",IF(J58="With client",INT(IF(M58="",A58,M58))+IF(M58="",Settings!$B$5,Settings!$B$6),INT(IF(M58="",A58,M58))))</f>
        <v/>
      </c>
      <c r="O58" s="8" t="str">
        <f aca="true">IF(J58="","",IF(AND(J58="New",K58=""),"REPLY NOW",IF(N58="","",IF(AND(J58="With client",TODAY()-INT(IF(M58="",A58,M58))&gt;=Settings!$B$7),"MARK LOST",IF(N58&lt;TODAY(),"OVERDUE",IF(N58=TODAY(),"DUE TODAY",""))))))</f>
        <v/>
      </c>
      <c r="P58" s="3"/>
    </row>
    <row r="59" customFormat="false" ht="15" hidden="false" customHeight="false" outlineLevel="0" collapsed="false">
      <c r="A59" s="2"/>
      <c r="B59" s="3"/>
      <c r="C59" s="3"/>
      <c r="D59" s="3"/>
      <c r="E59" s="3"/>
      <c r="F59" s="4"/>
      <c r="G59" s="3"/>
      <c r="H59" s="3"/>
      <c r="I59" s="5"/>
      <c r="J59" s="3"/>
      <c r="K59" s="2"/>
      <c r="L59" s="6" t="str">
        <f aca="false">IF(OR(A59="",K59=""),"",ROUND((K59-A59)*24,1))</f>
        <v/>
      </c>
      <c r="M59" s="4"/>
      <c r="N59" s="7" t="str">
        <f aca="false">IF(OR(J59="",J59="Booked",J59="Lost"),"",IF(J59="With client",INT(IF(M59="",A59,M59))+IF(M59="",Settings!$B$5,Settings!$B$6),INT(IF(M59="",A59,M59))))</f>
        <v/>
      </c>
      <c r="O59" s="8" t="str">
        <f aca="true">IF(J59="","",IF(AND(J59="New",K59=""),"REPLY NOW",IF(N59="","",IF(AND(J59="With client",TODAY()-INT(IF(M59="",A59,M59))&gt;=Settings!$B$7),"MARK LOST",IF(N59&lt;TODAY(),"OVERDUE",IF(N59=TODAY(),"DUE TODAY",""))))))</f>
        <v/>
      </c>
      <c r="P59" s="3"/>
    </row>
    <row r="60" customFormat="false" ht="15" hidden="false" customHeight="false" outlineLevel="0" collapsed="false">
      <c r="A60" s="2"/>
      <c r="B60" s="3"/>
      <c r="C60" s="3"/>
      <c r="D60" s="3"/>
      <c r="E60" s="3"/>
      <c r="F60" s="4"/>
      <c r="G60" s="3"/>
      <c r="H60" s="3"/>
      <c r="I60" s="5"/>
      <c r="J60" s="3"/>
      <c r="K60" s="2"/>
      <c r="L60" s="6" t="str">
        <f aca="false">IF(OR(A60="",K60=""),"",ROUND((K60-A60)*24,1))</f>
        <v/>
      </c>
      <c r="M60" s="4"/>
      <c r="N60" s="7" t="str">
        <f aca="false">IF(OR(J60="",J60="Booked",J60="Lost"),"",IF(J60="With client",INT(IF(M60="",A60,M60))+IF(M60="",Settings!$B$5,Settings!$B$6),INT(IF(M60="",A60,M60))))</f>
        <v/>
      </c>
      <c r="O60" s="8" t="str">
        <f aca="true">IF(J60="","",IF(AND(J60="New",K60=""),"REPLY NOW",IF(N60="","",IF(AND(J60="With client",TODAY()-INT(IF(M60="",A60,M60))&gt;=Settings!$B$7),"MARK LOST",IF(N60&lt;TODAY(),"OVERDUE",IF(N60=TODAY(),"DUE TODAY",""))))))</f>
        <v/>
      </c>
      <c r="P60" s="3"/>
    </row>
    <row r="61" customFormat="false" ht="15" hidden="false" customHeight="false" outlineLevel="0" collapsed="false">
      <c r="A61" s="2"/>
      <c r="B61" s="3"/>
      <c r="C61" s="3"/>
      <c r="D61" s="3"/>
      <c r="E61" s="3"/>
      <c r="F61" s="4"/>
      <c r="G61" s="3"/>
      <c r="H61" s="3"/>
      <c r="I61" s="5"/>
      <c r="J61" s="3"/>
      <c r="K61" s="2"/>
      <c r="L61" s="6" t="str">
        <f aca="false">IF(OR(A61="",K61=""),"",ROUND((K61-A61)*24,1))</f>
        <v/>
      </c>
      <c r="M61" s="4"/>
      <c r="N61" s="7" t="str">
        <f aca="false">IF(OR(J61="",J61="Booked",J61="Lost"),"",IF(J61="With client",INT(IF(M61="",A61,M61))+IF(M61="",Settings!$B$5,Settings!$B$6),INT(IF(M61="",A61,M61))))</f>
        <v/>
      </c>
      <c r="O61" s="8" t="str">
        <f aca="true">IF(J61="","",IF(AND(J61="New",K61=""),"REPLY NOW",IF(N61="","",IF(AND(J61="With client",TODAY()-INT(IF(M61="",A61,M61))&gt;=Settings!$B$7),"MARK LOST",IF(N61&lt;TODAY(),"OVERDUE",IF(N61=TODAY(),"DUE TODAY",""))))))</f>
        <v/>
      </c>
      <c r="P61" s="3"/>
    </row>
    <row r="62" customFormat="false" ht="15" hidden="false" customHeight="false" outlineLevel="0" collapsed="false">
      <c r="A62" s="2"/>
      <c r="B62" s="3"/>
      <c r="C62" s="3"/>
      <c r="D62" s="3"/>
      <c r="E62" s="3"/>
      <c r="F62" s="4"/>
      <c r="G62" s="3"/>
      <c r="H62" s="3"/>
      <c r="I62" s="5"/>
      <c r="J62" s="3"/>
      <c r="K62" s="2"/>
      <c r="L62" s="6" t="str">
        <f aca="false">IF(OR(A62="",K62=""),"",ROUND((K62-A62)*24,1))</f>
        <v/>
      </c>
      <c r="M62" s="4"/>
      <c r="N62" s="7" t="str">
        <f aca="false">IF(OR(J62="",J62="Booked",J62="Lost"),"",IF(J62="With client",INT(IF(M62="",A62,M62))+IF(M62="",Settings!$B$5,Settings!$B$6),INT(IF(M62="",A62,M62))))</f>
        <v/>
      </c>
      <c r="O62" s="8" t="str">
        <f aca="true">IF(J62="","",IF(AND(J62="New",K62=""),"REPLY NOW",IF(N62="","",IF(AND(J62="With client",TODAY()-INT(IF(M62="",A62,M62))&gt;=Settings!$B$7),"MARK LOST",IF(N62&lt;TODAY(),"OVERDUE",IF(N62=TODAY(),"DUE TODAY",""))))))</f>
        <v/>
      </c>
      <c r="P62" s="3"/>
    </row>
    <row r="63" customFormat="false" ht="15" hidden="false" customHeight="false" outlineLevel="0" collapsed="false">
      <c r="A63" s="2"/>
      <c r="B63" s="3"/>
      <c r="C63" s="3"/>
      <c r="D63" s="3"/>
      <c r="E63" s="3"/>
      <c r="F63" s="4"/>
      <c r="G63" s="3"/>
      <c r="H63" s="3"/>
      <c r="I63" s="5"/>
      <c r="J63" s="3"/>
      <c r="K63" s="2"/>
      <c r="L63" s="6" t="str">
        <f aca="false">IF(OR(A63="",K63=""),"",ROUND((K63-A63)*24,1))</f>
        <v/>
      </c>
      <c r="M63" s="4"/>
      <c r="N63" s="7" t="str">
        <f aca="false">IF(OR(J63="",J63="Booked",J63="Lost"),"",IF(J63="With client",INT(IF(M63="",A63,M63))+IF(M63="",Settings!$B$5,Settings!$B$6),INT(IF(M63="",A63,M63))))</f>
        <v/>
      </c>
      <c r="O63" s="8" t="str">
        <f aca="true">IF(J63="","",IF(AND(J63="New",K63=""),"REPLY NOW",IF(N63="","",IF(AND(J63="With client",TODAY()-INT(IF(M63="",A63,M63))&gt;=Settings!$B$7),"MARK LOST",IF(N63&lt;TODAY(),"OVERDUE",IF(N63=TODAY(),"DUE TODAY",""))))))</f>
        <v/>
      </c>
      <c r="P63" s="3"/>
    </row>
    <row r="64" customFormat="false" ht="15" hidden="false" customHeight="false" outlineLevel="0" collapsed="false">
      <c r="A64" s="2"/>
      <c r="B64" s="3"/>
      <c r="C64" s="3"/>
      <c r="D64" s="3"/>
      <c r="E64" s="3"/>
      <c r="F64" s="4"/>
      <c r="G64" s="3"/>
      <c r="H64" s="3"/>
      <c r="I64" s="5"/>
      <c r="J64" s="3"/>
      <c r="K64" s="2"/>
      <c r="L64" s="6" t="str">
        <f aca="false">IF(OR(A64="",K64=""),"",ROUND((K64-A64)*24,1))</f>
        <v/>
      </c>
      <c r="M64" s="4"/>
      <c r="N64" s="7" t="str">
        <f aca="false">IF(OR(J64="",J64="Booked",J64="Lost"),"",IF(J64="With client",INT(IF(M64="",A64,M64))+IF(M64="",Settings!$B$5,Settings!$B$6),INT(IF(M64="",A64,M64))))</f>
        <v/>
      </c>
      <c r="O64" s="8" t="str">
        <f aca="true">IF(J64="","",IF(AND(J64="New",K64=""),"REPLY NOW",IF(N64="","",IF(AND(J64="With client",TODAY()-INT(IF(M64="",A64,M64))&gt;=Settings!$B$7),"MARK LOST",IF(N64&lt;TODAY(),"OVERDUE",IF(N64=TODAY(),"DUE TODAY",""))))))</f>
        <v/>
      </c>
      <c r="P64" s="3"/>
    </row>
    <row r="65" customFormat="false" ht="15" hidden="false" customHeight="false" outlineLevel="0" collapsed="false">
      <c r="A65" s="2"/>
      <c r="B65" s="3"/>
      <c r="C65" s="3"/>
      <c r="D65" s="3"/>
      <c r="E65" s="3"/>
      <c r="F65" s="4"/>
      <c r="G65" s="3"/>
      <c r="H65" s="3"/>
      <c r="I65" s="5"/>
      <c r="J65" s="3"/>
      <c r="K65" s="2"/>
      <c r="L65" s="6" t="str">
        <f aca="false">IF(OR(A65="",K65=""),"",ROUND((K65-A65)*24,1))</f>
        <v/>
      </c>
      <c r="M65" s="4"/>
      <c r="N65" s="7" t="str">
        <f aca="false">IF(OR(J65="",J65="Booked",J65="Lost"),"",IF(J65="With client",INT(IF(M65="",A65,M65))+IF(M65="",Settings!$B$5,Settings!$B$6),INT(IF(M65="",A65,M65))))</f>
        <v/>
      </c>
      <c r="O65" s="8" t="str">
        <f aca="true">IF(J65="","",IF(AND(J65="New",K65=""),"REPLY NOW",IF(N65="","",IF(AND(J65="With client",TODAY()-INT(IF(M65="",A65,M65))&gt;=Settings!$B$7),"MARK LOST",IF(N65&lt;TODAY(),"OVERDUE",IF(N65=TODAY(),"DUE TODAY",""))))))</f>
        <v/>
      </c>
      <c r="P65" s="3"/>
    </row>
    <row r="66" customFormat="false" ht="15" hidden="false" customHeight="false" outlineLevel="0" collapsed="false">
      <c r="A66" s="2"/>
      <c r="B66" s="3"/>
      <c r="C66" s="3"/>
      <c r="D66" s="3"/>
      <c r="E66" s="3"/>
      <c r="F66" s="4"/>
      <c r="G66" s="3"/>
      <c r="H66" s="3"/>
      <c r="I66" s="5"/>
      <c r="J66" s="3"/>
      <c r="K66" s="2"/>
      <c r="L66" s="6" t="str">
        <f aca="false">IF(OR(A66="",K66=""),"",ROUND((K66-A66)*24,1))</f>
        <v/>
      </c>
      <c r="M66" s="4"/>
      <c r="N66" s="7" t="str">
        <f aca="false">IF(OR(J66="",J66="Booked",J66="Lost"),"",IF(J66="With client",INT(IF(M66="",A66,M66))+IF(M66="",Settings!$B$5,Settings!$B$6),INT(IF(M66="",A66,M66))))</f>
        <v/>
      </c>
      <c r="O66" s="8" t="str">
        <f aca="true">IF(J66="","",IF(AND(J66="New",K66=""),"REPLY NOW",IF(N66="","",IF(AND(J66="With client",TODAY()-INT(IF(M66="",A66,M66))&gt;=Settings!$B$7),"MARK LOST",IF(N66&lt;TODAY(),"OVERDUE",IF(N66=TODAY(),"DUE TODAY",""))))))</f>
        <v/>
      </c>
      <c r="P66" s="3"/>
    </row>
    <row r="67" customFormat="false" ht="15" hidden="false" customHeight="false" outlineLevel="0" collapsed="false">
      <c r="A67" s="2"/>
      <c r="B67" s="3"/>
      <c r="C67" s="3"/>
      <c r="D67" s="3"/>
      <c r="E67" s="3"/>
      <c r="F67" s="4"/>
      <c r="G67" s="3"/>
      <c r="H67" s="3"/>
      <c r="I67" s="5"/>
      <c r="J67" s="3"/>
      <c r="K67" s="2"/>
      <c r="L67" s="6" t="str">
        <f aca="false">IF(OR(A67="",K67=""),"",ROUND((K67-A67)*24,1))</f>
        <v/>
      </c>
      <c r="M67" s="4"/>
      <c r="N67" s="7" t="str">
        <f aca="false">IF(OR(J67="",J67="Booked",J67="Lost"),"",IF(J67="With client",INT(IF(M67="",A67,M67))+IF(M67="",Settings!$B$5,Settings!$B$6),INT(IF(M67="",A67,M67))))</f>
        <v/>
      </c>
      <c r="O67" s="8" t="str">
        <f aca="true">IF(J67="","",IF(AND(J67="New",K67=""),"REPLY NOW",IF(N67="","",IF(AND(J67="With client",TODAY()-INT(IF(M67="",A67,M67))&gt;=Settings!$B$7),"MARK LOST",IF(N67&lt;TODAY(),"OVERDUE",IF(N67=TODAY(),"DUE TODAY",""))))))</f>
        <v/>
      </c>
      <c r="P67" s="3"/>
    </row>
    <row r="68" customFormat="false" ht="15" hidden="false" customHeight="false" outlineLevel="0" collapsed="false">
      <c r="A68" s="2"/>
      <c r="B68" s="3"/>
      <c r="C68" s="3"/>
      <c r="D68" s="3"/>
      <c r="E68" s="3"/>
      <c r="F68" s="4"/>
      <c r="G68" s="3"/>
      <c r="H68" s="3"/>
      <c r="I68" s="5"/>
      <c r="J68" s="3"/>
      <c r="K68" s="2"/>
      <c r="L68" s="6" t="str">
        <f aca="false">IF(OR(A68="",K68=""),"",ROUND((K68-A68)*24,1))</f>
        <v/>
      </c>
      <c r="M68" s="4"/>
      <c r="N68" s="7" t="str">
        <f aca="false">IF(OR(J68="",J68="Booked",J68="Lost"),"",IF(J68="With client",INT(IF(M68="",A68,M68))+IF(M68="",Settings!$B$5,Settings!$B$6),INT(IF(M68="",A68,M68))))</f>
        <v/>
      </c>
      <c r="O68" s="8" t="str">
        <f aca="true">IF(J68="","",IF(AND(J68="New",K68=""),"REPLY NOW",IF(N68="","",IF(AND(J68="With client",TODAY()-INT(IF(M68="",A68,M68))&gt;=Settings!$B$7),"MARK LOST",IF(N68&lt;TODAY(),"OVERDUE",IF(N68=TODAY(),"DUE TODAY",""))))))</f>
        <v/>
      </c>
      <c r="P68" s="3"/>
    </row>
    <row r="69" customFormat="false" ht="15" hidden="false" customHeight="false" outlineLevel="0" collapsed="false">
      <c r="A69" s="2"/>
      <c r="B69" s="3"/>
      <c r="C69" s="3"/>
      <c r="D69" s="3"/>
      <c r="E69" s="3"/>
      <c r="F69" s="4"/>
      <c r="G69" s="3"/>
      <c r="H69" s="3"/>
      <c r="I69" s="5"/>
      <c r="J69" s="3"/>
      <c r="K69" s="2"/>
      <c r="L69" s="6" t="str">
        <f aca="false">IF(OR(A69="",K69=""),"",ROUND((K69-A69)*24,1))</f>
        <v/>
      </c>
      <c r="M69" s="4"/>
      <c r="N69" s="7" t="str">
        <f aca="false">IF(OR(J69="",J69="Booked",J69="Lost"),"",IF(J69="With client",INT(IF(M69="",A69,M69))+IF(M69="",Settings!$B$5,Settings!$B$6),INT(IF(M69="",A69,M69))))</f>
        <v/>
      </c>
      <c r="O69" s="8" t="str">
        <f aca="true">IF(J69="","",IF(AND(J69="New",K69=""),"REPLY NOW",IF(N69="","",IF(AND(J69="With client",TODAY()-INT(IF(M69="",A69,M69))&gt;=Settings!$B$7),"MARK LOST",IF(N69&lt;TODAY(),"OVERDUE",IF(N69=TODAY(),"DUE TODAY",""))))))</f>
        <v/>
      </c>
      <c r="P69" s="3"/>
    </row>
    <row r="70" customFormat="false" ht="15" hidden="false" customHeight="false" outlineLevel="0" collapsed="false">
      <c r="A70" s="2"/>
      <c r="B70" s="3"/>
      <c r="C70" s="3"/>
      <c r="D70" s="3"/>
      <c r="E70" s="3"/>
      <c r="F70" s="4"/>
      <c r="G70" s="3"/>
      <c r="H70" s="3"/>
      <c r="I70" s="5"/>
      <c r="J70" s="3"/>
      <c r="K70" s="2"/>
      <c r="L70" s="6" t="str">
        <f aca="false">IF(OR(A70="",K70=""),"",ROUND((K70-A70)*24,1))</f>
        <v/>
      </c>
      <c r="M70" s="4"/>
      <c r="N70" s="7" t="str">
        <f aca="false">IF(OR(J70="",J70="Booked",J70="Lost"),"",IF(J70="With client",INT(IF(M70="",A70,M70))+IF(M70="",Settings!$B$5,Settings!$B$6),INT(IF(M70="",A70,M70))))</f>
        <v/>
      </c>
      <c r="O70" s="8" t="str">
        <f aca="true">IF(J70="","",IF(AND(J70="New",K70=""),"REPLY NOW",IF(N70="","",IF(AND(J70="With client",TODAY()-INT(IF(M70="",A70,M70))&gt;=Settings!$B$7),"MARK LOST",IF(N70&lt;TODAY(),"OVERDUE",IF(N70=TODAY(),"DUE TODAY",""))))))</f>
        <v/>
      </c>
      <c r="P70" s="3"/>
    </row>
    <row r="71" customFormat="false" ht="15" hidden="false" customHeight="false" outlineLevel="0" collapsed="false">
      <c r="A71" s="2"/>
      <c r="B71" s="3"/>
      <c r="C71" s="3"/>
      <c r="D71" s="3"/>
      <c r="E71" s="3"/>
      <c r="F71" s="4"/>
      <c r="G71" s="3"/>
      <c r="H71" s="3"/>
      <c r="I71" s="5"/>
      <c r="J71" s="3"/>
      <c r="K71" s="2"/>
      <c r="L71" s="6" t="str">
        <f aca="false">IF(OR(A71="",K71=""),"",ROUND((K71-A71)*24,1))</f>
        <v/>
      </c>
      <c r="M71" s="4"/>
      <c r="N71" s="7" t="str">
        <f aca="false">IF(OR(J71="",J71="Booked",J71="Lost"),"",IF(J71="With client",INT(IF(M71="",A71,M71))+IF(M71="",Settings!$B$5,Settings!$B$6),INT(IF(M71="",A71,M71))))</f>
        <v/>
      </c>
      <c r="O71" s="8" t="str">
        <f aca="true">IF(J71="","",IF(AND(J71="New",K71=""),"REPLY NOW",IF(N71="","",IF(AND(J71="With client",TODAY()-INT(IF(M71="",A71,M71))&gt;=Settings!$B$7),"MARK LOST",IF(N71&lt;TODAY(),"OVERDUE",IF(N71=TODAY(),"DUE TODAY",""))))))</f>
        <v/>
      </c>
      <c r="P71" s="3"/>
    </row>
    <row r="72" customFormat="false" ht="15" hidden="false" customHeight="false" outlineLevel="0" collapsed="false">
      <c r="A72" s="2"/>
      <c r="B72" s="3"/>
      <c r="C72" s="3"/>
      <c r="D72" s="3"/>
      <c r="E72" s="3"/>
      <c r="F72" s="4"/>
      <c r="G72" s="3"/>
      <c r="H72" s="3"/>
      <c r="I72" s="5"/>
      <c r="J72" s="3"/>
      <c r="K72" s="2"/>
      <c r="L72" s="6" t="str">
        <f aca="false">IF(OR(A72="",K72=""),"",ROUND((K72-A72)*24,1))</f>
        <v/>
      </c>
      <c r="M72" s="4"/>
      <c r="N72" s="7" t="str">
        <f aca="false">IF(OR(J72="",J72="Booked",J72="Lost"),"",IF(J72="With client",INT(IF(M72="",A72,M72))+IF(M72="",Settings!$B$5,Settings!$B$6),INT(IF(M72="",A72,M72))))</f>
        <v/>
      </c>
      <c r="O72" s="8" t="str">
        <f aca="true">IF(J72="","",IF(AND(J72="New",K72=""),"REPLY NOW",IF(N72="","",IF(AND(J72="With client",TODAY()-INT(IF(M72="",A72,M72))&gt;=Settings!$B$7),"MARK LOST",IF(N72&lt;TODAY(),"OVERDUE",IF(N72=TODAY(),"DUE TODAY",""))))))</f>
        <v/>
      </c>
      <c r="P72" s="3"/>
    </row>
    <row r="73" customFormat="false" ht="15" hidden="false" customHeight="false" outlineLevel="0" collapsed="false">
      <c r="A73" s="2"/>
      <c r="B73" s="3"/>
      <c r="C73" s="3"/>
      <c r="D73" s="3"/>
      <c r="E73" s="3"/>
      <c r="F73" s="4"/>
      <c r="G73" s="3"/>
      <c r="H73" s="3"/>
      <c r="I73" s="5"/>
      <c r="J73" s="3"/>
      <c r="K73" s="2"/>
      <c r="L73" s="6" t="str">
        <f aca="false">IF(OR(A73="",K73=""),"",ROUND((K73-A73)*24,1))</f>
        <v/>
      </c>
      <c r="M73" s="4"/>
      <c r="N73" s="7" t="str">
        <f aca="false">IF(OR(J73="",J73="Booked",J73="Lost"),"",IF(J73="With client",INT(IF(M73="",A73,M73))+IF(M73="",Settings!$B$5,Settings!$B$6),INT(IF(M73="",A73,M73))))</f>
        <v/>
      </c>
      <c r="O73" s="8" t="str">
        <f aca="true">IF(J73="","",IF(AND(J73="New",K73=""),"REPLY NOW",IF(N73="","",IF(AND(J73="With client",TODAY()-INT(IF(M73="",A73,M73))&gt;=Settings!$B$7),"MARK LOST",IF(N73&lt;TODAY(),"OVERDUE",IF(N73=TODAY(),"DUE TODAY",""))))))</f>
        <v/>
      </c>
      <c r="P73" s="3"/>
    </row>
    <row r="74" customFormat="false" ht="15" hidden="false" customHeight="false" outlineLevel="0" collapsed="false">
      <c r="A74" s="2"/>
      <c r="B74" s="3"/>
      <c r="C74" s="3"/>
      <c r="D74" s="3"/>
      <c r="E74" s="3"/>
      <c r="F74" s="4"/>
      <c r="G74" s="3"/>
      <c r="H74" s="3"/>
      <c r="I74" s="5"/>
      <c r="J74" s="3"/>
      <c r="K74" s="2"/>
      <c r="L74" s="6" t="str">
        <f aca="false">IF(OR(A74="",K74=""),"",ROUND((K74-A74)*24,1))</f>
        <v/>
      </c>
      <c r="M74" s="4"/>
      <c r="N74" s="7" t="str">
        <f aca="false">IF(OR(J74="",J74="Booked",J74="Lost"),"",IF(J74="With client",INT(IF(M74="",A74,M74))+IF(M74="",Settings!$B$5,Settings!$B$6),INT(IF(M74="",A74,M74))))</f>
        <v/>
      </c>
      <c r="O74" s="8" t="str">
        <f aca="true">IF(J74="","",IF(AND(J74="New",K74=""),"REPLY NOW",IF(N74="","",IF(AND(J74="With client",TODAY()-INT(IF(M74="",A74,M74))&gt;=Settings!$B$7),"MARK LOST",IF(N74&lt;TODAY(),"OVERDUE",IF(N74=TODAY(),"DUE TODAY",""))))))</f>
        <v/>
      </c>
      <c r="P74" s="3"/>
    </row>
    <row r="75" customFormat="false" ht="15" hidden="false" customHeight="false" outlineLevel="0" collapsed="false">
      <c r="A75" s="2"/>
      <c r="B75" s="3"/>
      <c r="C75" s="3"/>
      <c r="D75" s="3"/>
      <c r="E75" s="3"/>
      <c r="F75" s="4"/>
      <c r="G75" s="3"/>
      <c r="H75" s="3"/>
      <c r="I75" s="5"/>
      <c r="J75" s="3"/>
      <c r="K75" s="2"/>
      <c r="L75" s="6" t="str">
        <f aca="false">IF(OR(A75="",K75=""),"",ROUND((K75-A75)*24,1))</f>
        <v/>
      </c>
      <c r="M75" s="4"/>
      <c r="N75" s="7" t="str">
        <f aca="false">IF(OR(J75="",J75="Booked",J75="Lost"),"",IF(J75="With client",INT(IF(M75="",A75,M75))+IF(M75="",Settings!$B$5,Settings!$B$6),INT(IF(M75="",A75,M75))))</f>
        <v/>
      </c>
      <c r="O75" s="8" t="str">
        <f aca="true">IF(J75="","",IF(AND(J75="New",K75=""),"REPLY NOW",IF(N75="","",IF(AND(J75="With client",TODAY()-INT(IF(M75="",A75,M75))&gt;=Settings!$B$7),"MARK LOST",IF(N75&lt;TODAY(),"OVERDUE",IF(N75=TODAY(),"DUE TODAY",""))))))</f>
        <v/>
      </c>
      <c r="P75" s="3"/>
    </row>
    <row r="76" customFormat="false" ht="15" hidden="false" customHeight="false" outlineLevel="0" collapsed="false">
      <c r="A76" s="2"/>
      <c r="B76" s="3"/>
      <c r="C76" s="3"/>
      <c r="D76" s="3"/>
      <c r="E76" s="3"/>
      <c r="F76" s="4"/>
      <c r="G76" s="3"/>
      <c r="H76" s="3"/>
      <c r="I76" s="5"/>
      <c r="J76" s="3"/>
      <c r="K76" s="2"/>
      <c r="L76" s="6" t="str">
        <f aca="false">IF(OR(A76="",K76=""),"",ROUND((K76-A76)*24,1))</f>
        <v/>
      </c>
      <c r="M76" s="4"/>
      <c r="N76" s="7" t="str">
        <f aca="false">IF(OR(J76="",J76="Booked",J76="Lost"),"",IF(J76="With client",INT(IF(M76="",A76,M76))+IF(M76="",Settings!$B$5,Settings!$B$6),INT(IF(M76="",A76,M76))))</f>
        <v/>
      </c>
      <c r="O76" s="8" t="str">
        <f aca="true">IF(J76="","",IF(AND(J76="New",K76=""),"REPLY NOW",IF(N76="","",IF(AND(J76="With client",TODAY()-INT(IF(M76="",A76,M76))&gt;=Settings!$B$7),"MARK LOST",IF(N76&lt;TODAY(),"OVERDUE",IF(N76=TODAY(),"DUE TODAY",""))))))</f>
        <v/>
      </c>
      <c r="P76" s="3"/>
    </row>
    <row r="77" customFormat="false" ht="15" hidden="false" customHeight="false" outlineLevel="0" collapsed="false">
      <c r="A77" s="2"/>
      <c r="B77" s="3"/>
      <c r="C77" s="3"/>
      <c r="D77" s="3"/>
      <c r="E77" s="3"/>
      <c r="F77" s="4"/>
      <c r="G77" s="3"/>
      <c r="H77" s="3"/>
      <c r="I77" s="5"/>
      <c r="J77" s="3"/>
      <c r="K77" s="2"/>
      <c r="L77" s="6" t="str">
        <f aca="false">IF(OR(A77="",K77=""),"",ROUND((K77-A77)*24,1))</f>
        <v/>
      </c>
      <c r="M77" s="4"/>
      <c r="N77" s="7" t="str">
        <f aca="false">IF(OR(J77="",J77="Booked",J77="Lost"),"",IF(J77="With client",INT(IF(M77="",A77,M77))+IF(M77="",Settings!$B$5,Settings!$B$6),INT(IF(M77="",A77,M77))))</f>
        <v/>
      </c>
      <c r="O77" s="8" t="str">
        <f aca="true">IF(J77="","",IF(AND(J77="New",K77=""),"REPLY NOW",IF(N77="","",IF(AND(J77="With client",TODAY()-INT(IF(M77="",A77,M77))&gt;=Settings!$B$7),"MARK LOST",IF(N77&lt;TODAY(),"OVERDUE",IF(N77=TODAY(),"DUE TODAY",""))))))</f>
        <v/>
      </c>
      <c r="P77" s="3"/>
    </row>
    <row r="78" customFormat="false" ht="15" hidden="false" customHeight="false" outlineLevel="0" collapsed="false">
      <c r="A78" s="2"/>
      <c r="B78" s="3"/>
      <c r="C78" s="3"/>
      <c r="D78" s="3"/>
      <c r="E78" s="3"/>
      <c r="F78" s="4"/>
      <c r="G78" s="3"/>
      <c r="H78" s="3"/>
      <c r="I78" s="5"/>
      <c r="J78" s="3"/>
      <c r="K78" s="2"/>
      <c r="L78" s="6" t="str">
        <f aca="false">IF(OR(A78="",K78=""),"",ROUND((K78-A78)*24,1))</f>
        <v/>
      </c>
      <c r="M78" s="4"/>
      <c r="N78" s="7" t="str">
        <f aca="false">IF(OR(J78="",J78="Booked",J78="Lost"),"",IF(J78="With client",INT(IF(M78="",A78,M78))+IF(M78="",Settings!$B$5,Settings!$B$6),INT(IF(M78="",A78,M78))))</f>
        <v/>
      </c>
      <c r="O78" s="8" t="str">
        <f aca="true">IF(J78="","",IF(AND(J78="New",K78=""),"REPLY NOW",IF(N78="","",IF(AND(J78="With client",TODAY()-INT(IF(M78="",A78,M78))&gt;=Settings!$B$7),"MARK LOST",IF(N78&lt;TODAY(),"OVERDUE",IF(N78=TODAY(),"DUE TODAY",""))))))</f>
        <v/>
      </c>
      <c r="P78" s="3"/>
    </row>
    <row r="79" customFormat="false" ht="15" hidden="false" customHeight="false" outlineLevel="0" collapsed="false">
      <c r="A79" s="2"/>
      <c r="B79" s="3"/>
      <c r="C79" s="3"/>
      <c r="D79" s="3"/>
      <c r="E79" s="3"/>
      <c r="F79" s="4"/>
      <c r="G79" s="3"/>
      <c r="H79" s="3"/>
      <c r="I79" s="5"/>
      <c r="J79" s="3"/>
      <c r="K79" s="2"/>
      <c r="L79" s="6" t="str">
        <f aca="false">IF(OR(A79="",K79=""),"",ROUND((K79-A79)*24,1))</f>
        <v/>
      </c>
      <c r="M79" s="4"/>
      <c r="N79" s="7" t="str">
        <f aca="false">IF(OR(J79="",J79="Booked",J79="Lost"),"",IF(J79="With client",INT(IF(M79="",A79,M79))+IF(M79="",Settings!$B$5,Settings!$B$6),INT(IF(M79="",A79,M79))))</f>
        <v/>
      </c>
      <c r="O79" s="8" t="str">
        <f aca="true">IF(J79="","",IF(AND(J79="New",K79=""),"REPLY NOW",IF(N79="","",IF(AND(J79="With client",TODAY()-INT(IF(M79="",A79,M79))&gt;=Settings!$B$7),"MARK LOST",IF(N79&lt;TODAY(),"OVERDUE",IF(N79=TODAY(),"DUE TODAY",""))))))</f>
        <v/>
      </c>
      <c r="P79" s="3"/>
    </row>
    <row r="80" customFormat="false" ht="15" hidden="false" customHeight="false" outlineLevel="0" collapsed="false">
      <c r="A80" s="2"/>
      <c r="B80" s="3"/>
      <c r="C80" s="3"/>
      <c r="D80" s="3"/>
      <c r="E80" s="3"/>
      <c r="F80" s="4"/>
      <c r="G80" s="3"/>
      <c r="H80" s="3"/>
      <c r="I80" s="5"/>
      <c r="J80" s="3"/>
      <c r="K80" s="2"/>
      <c r="L80" s="6" t="str">
        <f aca="false">IF(OR(A80="",K80=""),"",ROUND((K80-A80)*24,1))</f>
        <v/>
      </c>
      <c r="M80" s="4"/>
      <c r="N80" s="7" t="str">
        <f aca="false">IF(OR(J80="",J80="Booked",J80="Lost"),"",IF(J80="With client",INT(IF(M80="",A80,M80))+IF(M80="",Settings!$B$5,Settings!$B$6),INT(IF(M80="",A80,M80))))</f>
        <v/>
      </c>
      <c r="O80" s="8" t="str">
        <f aca="true">IF(J80="","",IF(AND(J80="New",K80=""),"REPLY NOW",IF(N80="","",IF(AND(J80="With client",TODAY()-INT(IF(M80="",A80,M80))&gt;=Settings!$B$7),"MARK LOST",IF(N80&lt;TODAY(),"OVERDUE",IF(N80=TODAY(),"DUE TODAY",""))))))</f>
        <v/>
      </c>
      <c r="P80" s="3"/>
    </row>
    <row r="81" customFormat="false" ht="15" hidden="false" customHeight="false" outlineLevel="0" collapsed="false">
      <c r="A81" s="2"/>
      <c r="B81" s="3"/>
      <c r="C81" s="3"/>
      <c r="D81" s="3"/>
      <c r="E81" s="3"/>
      <c r="F81" s="4"/>
      <c r="G81" s="3"/>
      <c r="H81" s="3"/>
      <c r="I81" s="5"/>
      <c r="J81" s="3"/>
      <c r="K81" s="2"/>
      <c r="L81" s="6" t="str">
        <f aca="false">IF(OR(A81="",K81=""),"",ROUND((K81-A81)*24,1))</f>
        <v/>
      </c>
      <c r="M81" s="4"/>
      <c r="N81" s="7" t="str">
        <f aca="false">IF(OR(J81="",J81="Booked",J81="Lost"),"",IF(J81="With client",INT(IF(M81="",A81,M81))+IF(M81="",Settings!$B$5,Settings!$B$6),INT(IF(M81="",A81,M81))))</f>
        <v/>
      </c>
      <c r="O81" s="8" t="str">
        <f aca="true">IF(J81="","",IF(AND(J81="New",K81=""),"REPLY NOW",IF(N81="","",IF(AND(J81="With client",TODAY()-INT(IF(M81="",A81,M81))&gt;=Settings!$B$7),"MARK LOST",IF(N81&lt;TODAY(),"OVERDUE",IF(N81=TODAY(),"DUE TODAY",""))))))</f>
        <v/>
      </c>
      <c r="P81" s="3"/>
    </row>
    <row r="82" customFormat="false" ht="15" hidden="false" customHeight="false" outlineLevel="0" collapsed="false">
      <c r="A82" s="2"/>
      <c r="B82" s="3"/>
      <c r="C82" s="3"/>
      <c r="D82" s="3"/>
      <c r="E82" s="3"/>
      <c r="F82" s="4"/>
      <c r="G82" s="3"/>
      <c r="H82" s="3"/>
      <c r="I82" s="5"/>
      <c r="J82" s="3"/>
      <c r="K82" s="2"/>
      <c r="L82" s="6" t="str">
        <f aca="false">IF(OR(A82="",K82=""),"",ROUND((K82-A82)*24,1))</f>
        <v/>
      </c>
      <c r="M82" s="4"/>
      <c r="N82" s="7" t="str">
        <f aca="false">IF(OR(J82="",J82="Booked",J82="Lost"),"",IF(J82="With client",INT(IF(M82="",A82,M82))+IF(M82="",Settings!$B$5,Settings!$B$6),INT(IF(M82="",A82,M82))))</f>
        <v/>
      </c>
      <c r="O82" s="8" t="str">
        <f aca="true">IF(J82="","",IF(AND(J82="New",K82=""),"REPLY NOW",IF(N82="","",IF(AND(J82="With client",TODAY()-INT(IF(M82="",A82,M82))&gt;=Settings!$B$7),"MARK LOST",IF(N82&lt;TODAY(),"OVERDUE",IF(N82=TODAY(),"DUE TODAY",""))))))</f>
        <v/>
      </c>
      <c r="P82" s="3"/>
    </row>
    <row r="83" customFormat="false" ht="15" hidden="false" customHeight="false" outlineLevel="0" collapsed="false">
      <c r="A83" s="2"/>
      <c r="B83" s="3"/>
      <c r="C83" s="3"/>
      <c r="D83" s="3"/>
      <c r="E83" s="3"/>
      <c r="F83" s="4"/>
      <c r="G83" s="3"/>
      <c r="H83" s="3"/>
      <c r="I83" s="5"/>
      <c r="J83" s="3"/>
      <c r="K83" s="2"/>
      <c r="L83" s="6" t="str">
        <f aca="false">IF(OR(A83="",K83=""),"",ROUND((K83-A83)*24,1))</f>
        <v/>
      </c>
      <c r="M83" s="4"/>
      <c r="N83" s="7" t="str">
        <f aca="false">IF(OR(J83="",J83="Booked",J83="Lost"),"",IF(J83="With client",INT(IF(M83="",A83,M83))+IF(M83="",Settings!$B$5,Settings!$B$6),INT(IF(M83="",A83,M83))))</f>
        <v/>
      </c>
      <c r="O83" s="8" t="str">
        <f aca="true">IF(J83="","",IF(AND(J83="New",K83=""),"REPLY NOW",IF(N83="","",IF(AND(J83="With client",TODAY()-INT(IF(M83="",A83,M83))&gt;=Settings!$B$7),"MARK LOST",IF(N83&lt;TODAY(),"OVERDUE",IF(N83=TODAY(),"DUE TODAY",""))))))</f>
        <v/>
      </c>
      <c r="P83" s="3"/>
    </row>
    <row r="84" customFormat="false" ht="15" hidden="false" customHeight="false" outlineLevel="0" collapsed="false">
      <c r="A84" s="2"/>
      <c r="B84" s="3"/>
      <c r="C84" s="3"/>
      <c r="D84" s="3"/>
      <c r="E84" s="3"/>
      <c r="F84" s="4"/>
      <c r="G84" s="3"/>
      <c r="H84" s="3"/>
      <c r="I84" s="5"/>
      <c r="J84" s="3"/>
      <c r="K84" s="2"/>
      <c r="L84" s="6" t="str">
        <f aca="false">IF(OR(A84="",K84=""),"",ROUND((K84-A84)*24,1))</f>
        <v/>
      </c>
      <c r="M84" s="4"/>
      <c r="N84" s="7" t="str">
        <f aca="false">IF(OR(J84="",J84="Booked",J84="Lost"),"",IF(J84="With client",INT(IF(M84="",A84,M84))+IF(M84="",Settings!$B$5,Settings!$B$6),INT(IF(M84="",A84,M84))))</f>
        <v/>
      </c>
      <c r="O84" s="8" t="str">
        <f aca="true">IF(J84="","",IF(AND(J84="New",K84=""),"REPLY NOW",IF(N84="","",IF(AND(J84="With client",TODAY()-INT(IF(M84="",A84,M84))&gt;=Settings!$B$7),"MARK LOST",IF(N84&lt;TODAY(),"OVERDUE",IF(N84=TODAY(),"DUE TODAY",""))))))</f>
        <v/>
      </c>
      <c r="P84" s="3"/>
    </row>
    <row r="85" customFormat="false" ht="15" hidden="false" customHeight="false" outlineLevel="0" collapsed="false">
      <c r="A85" s="2"/>
      <c r="B85" s="3"/>
      <c r="C85" s="3"/>
      <c r="D85" s="3"/>
      <c r="E85" s="3"/>
      <c r="F85" s="4"/>
      <c r="G85" s="3"/>
      <c r="H85" s="3"/>
      <c r="I85" s="5"/>
      <c r="J85" s="3"/>
      <c r="K85" s="2"/>
      <c r="L85" s="6" t="str">
        <f aca="false">IF(OR(A85="",K85=""),"",ROUND((K85-A85)*24,1))</f>
        <v/>
      </c>
      <c r="M85" s="4"/>
      <c r="N85" s="7" t="str">
        <f aca="false">IF(OR(J85="",J85="Booked",J85="Lost"),"",IF(J85="With client",INT(IF(M85="",A85,M85))+IF(M85="",Settings!$B$5,Settings!$B$6),INT(IF(M85="",A85,M85))))</f>
        <v/>
      </c>
      <c r="O85" s="8" t="str">
        <f aca="true">IF(J85="","",IF(AND(J85="New",K85=""),"REPLY NOW",IF(N85="","",IF(AND(J85="With client",TODAY()-INT(IF(M85="",A85,M85))&gt;=Settings!$B$7),"MARK LOST",IF(N85&lt;TODAY(),"OVERDUE",IF(N85=TODAY(),"DUE TODAY",""))))))</f>
        <v/>
      </c>
      <c r="P85" s="3"/>
    </row>
    <row r="86" customFormat="false" ht="15" hidden="false" customHeight="false" outlineLevel="0" collapsed="false">
      <c r="A86" s="2"/>
      <c r="B86" s="3"/>
      <c r="C86" s="3"/>
      <c r="D86" s="3"/>
      <c r="E86" s="3"/>
      <c r="F86" s="4"/>
      <c r="G86" s="3"/>
      <c r="H86" s="3"/>
      <c r="I86" s="5"/>
      <c r="J86" s="3"/>
      <c r="K86" s="2"/>
      <c r="L86" s="6" t="str">
        <f aca="false">IF(OR(A86="",K86=""),"",ROUND((K86-A86)*24,1))</f>
        <v/>
      </c>
      <c r="M86" s="4"/>
      <c r="N86" s="7" t="str">
        <f aca="false">IF(OR(J86="",J86="Booked",J86="Lost"),"",IF(J86="With client",INT(IF(M86="",A86,M86))+IF(M86="",Settings!$B$5,Settings!$B$6),INT(IF(M86="",A86,M86))))</f>
        <v/>
      </c>
      <c r="O86" s="8" t="str">
        <f aca="true">IF(J86="","",IF(AND(J86="New",K86=""),"REPLY NOW",IF(N86="","",IF(AND(J86="With client",TODAY()-INT(IF(M86="",A86,M86))&gt;=Settings!$B$7),"MARK LOST",IF(N86&lt;TODAY(),"OVERDUE",IF(N86=TODAY(),"DUE TODAY",""))))))</f>
        <v/>
      </c>
      <c r="P86" s="3"/>
    </row>
    <row r="87" customFormat="false" ht="15" hidden="false" customHeight="false" outlineLevel="0" collapsed="false">
      <c r="A87" s="2"/>
      <c r="B87" s="3"/>
      <c r="C87" s="3"/>
      <c r="D87" s="3"/>
      <c r="E87" s="3"/>
      <c r="F87" s="4"/>
      <c r="G87" s="3"/>
      <c r="H87" s="3"/>
      <c r="I87" s="5"/>
      <c r="J87" s="3"/>
      <c r="K87" s="2"/>
      <c r="L87" s="6" t="str">
        <f aca="false">IF(OR(A87="",K87=""),"",ROUND((K87-A87)*24,1))</f>
        <v/>
      </c>
      <c r="M87" s="4"/>
      <c r="N87" s="7" t="str">
        <f aca="false">IF(OR(J87="",J87="Booked",J87="Lost"),"",IF(J87="With client",INT(IF(M87="",A87,M87))+IF(M87="",Settings!$B$5,Settings!$B$6),INT(IF(M87="",A87,M87))))</f>
        <v/>
      </c>
      <c r="O87" s="8" t="str">
        <f aca="true">IF(J87="","",IF(AND(J87="New",K87=""),"REPLY NOW",IF(N87="","",IF(AND(J87="With client",TODAY()-INT(IF(M87="",A87,M87))&gt;=Settings!$B$7),"MARK LOST",IF(N87&lt;TODAY(),"OVERDUE",IF(N87=TODAY(),"DUE TODAY",""))))))</f>
        <v/>
      </c>
      <c r="P87" s="3"/>
    </row>
    <row r="88" customFormat="false" ht="15" hidden="false" customHeight="false" outlineLevel="0" collapsed="false">
      <c r="A88" s="2"/>
      <c r="B88" s="3"/>
      <c r="C88" s="3"/>
      <c r="D88" s="3"/>
      <c r="E88" s="3"/>
      <c r="F88" s="4"/>
      <c r="G88" s="3"/>
      <c r="H88" s="3"/>
      <c r="I88" s="5"/>
      <c r="J88" s="3"/>
      <c r="K88" s="2"/>
      <c r="L88" s="6" t="str">
        <f aca="false">IF(OR(A88="",K88=""),"",ROUND((K88-A88)*24,1))</f>
        <v/>
      </c>
      <c r="M88" s="4"/>
      <c r="N88" s="7" t="str">
        <f aca="false">IF(OR(J88="",J88="Booked",J88="Lost"),"",IF(J88="With client",INT(IF(M88="",A88,M88))+IF(M88="",Settings!$B$5,Settings!$B$6),INT(IF(M88="",A88,M88))))</f>
        <v/>
      </c>
      <c r="O88" s="8" t="str">
        <f aca="true">IF(J88="","",IF(AND(J88="New",K88=""),"REPLY NOW",IF(N88="","",IF(AND(J88="With client",TODAY()-INT(IF(M88="",A88,M88))&gt;=Settings!$B$7),"MARK LOST",IF(N88&lt;TODAY(),"OVERDUE",IF(N88=TODAY(),"DUE TODAY",""))))))</f>
        <v/>
      </c>
      <c r="P88" s="3"/>
    </row>
    <row r="89" customFormat="false" ht="15" hidden="false" customHeight="false" outlineLevel="0" collapsed="false">
      <c r="A89" s="2"/>
      <c r="B89" s="3"/>
      <c r="C89" s="3"/>
      <c r="D89" s="3"/>
      <c r="E89" s="3"/>
      <c r="F89" s="4"/>
      <c r="G89" s="3"/>
      <c r="H89" s="3"/>
      <c r="I89" s="5"/>
      <c r="J89" s="3"/>
      <c r="K89" s="2"/>
      <c r="L89" s="6" t="str">
        <f aca="false">IF(OR(A89="",K89=""),"",ROUND((K89-A89)*24,1))</f>
        <v/>
      </c>
      <c r="M89" s="4"/>
      <c r="N89" s="7" t="str">
        <f aca="false">IF(OR(J89="",J89="Booked",J89="Lost"),"",IF(J89="With client",INT(IF(M89="",A89,M89))+IF(M89="",Settings!$B$5,Settings!$B$6),INT(IF(M89="",A89,M89))))</f>
        <v/>
      </c>
      <c r="O89" s="8" t="str">
        <f aca="true">IF(J89="","",IF(AND(J89="New",K89=""),"REPLY NOW",IF(N89="","",IF(AND(J89="With client",TODAY()-INT(IF(M89="",A89,M89))&gt;=Settings!$B$7),"MARK LOST",IF(N89&lt;TODAY(),"OVERDUE",IF(N89=TODAY(),"DUE TODAY",""))))))</f>
        <v/>
      </c>
      <c r="P89" s="3"/>
    </row>
    <row r="90" customFormat="false" ht="15" hidden="false" customHeight="false" outlineLevel="0" collapsed="false">
      <c r="A90" s="2"/>
      <c r="B90" s="3"/>
      <c r="C90" s="3"/>
      <c r="D90" s="3"/>
      <c r="E90" s="3"/>
      <c r="F90" s="4"/>
      <c r="G90" s="3"/>
      <c r="H90" s="3"/>
      <c r="I90" s="5"/>
      <c r="J90" s="3"/>
      <c r="K90" s="2"/>
      <c r="L90" s="6" t="str">
        <f aca="false">IF(OR(A90="",K90=""),"",ROUND((K90-A90)*24,1))</f>
        <v/>
      </c>
      <c r="M90" s="4"/>
      <c r="N90" s="7" t="str">
        <f aca="false">IF(OR(J90="",J90="Booked",J90="Lost"),"",IF(J90="With client",INT(IF(M90="",A90,M90))+IF(M90="",Settings!$B$5,Settings!$B$6),INT(IF(M90="",A90,M90))))</f>
        <v/>
      </c>
      <c r="O90" s="8" t="str">
        <f aca="true">IF(J90="","",IF(AND(J90="New",K90=""),"REPLY NOW",IF(N90="","",IF(AND(J90="With client",TODAY()-INT(IF(M90="",A90,M90))&gt;=Settings!$B$7),"MARK LOST",IF(N90&lt;TODAY(),"OVERDUE",IF(N90=TODAY(),"DUE TODAY",""))))))</f>
        <v/>
      </c>
      <c r="P90" s="3"/>
    </row>
    <row r="91" customFormat="false" ht="15" hidden="false" customHeight="false" outlineLevel="0" collapsed="false">
      <c r="A91" s="2"/>
      <c r="B91" s="3"/>
      <c r="C91" s="3"/>
      <c r="D91" s="3"/>
      <c r="E91" s="3"/>
      <c r="F91" s="4"/>
      <c r="G91" s="3"/>
      <c r="H91" s="3"/>
      <c r="I91" s="5"/>
      <c r="J91" s="3"/>
      <c r="K91" s="2"/>
      <c r="L91" s="6" t="str">
        <f aca="false">IF(OR(A91="",K91=""),"",ROUND((K91-A91)*24,1))</f>
        <v/>
      </c>
      <c r="M91" s="4"/>
      <c r="N91" s="7" t="str">
        <f aca="false">IF(OR(J91="",J91="Booked",J91="Lost"),"",IF(J91="With client",INT(IF(M91="",A91,M91))+IF(M91="",Settings!$B$5,Settings!$B$6),INT(IF(M91="",A91,M91))))</f>
        <v/>
      </c>
      <c r="O91" s="8" t="str">
        <f aca="true">IF(J91="","",IF(AND(J91="New",K91=""),"REPLY NOW",IF(N91="","",IF(AND(J91="With client",TODAY()-INT(IF(M91="",A91,M91))&gt;=Settings!$B$7),"MARK LOST",IF(N91&lt;TODAY(),"OVERDUE",IF(N91=TODAY(),"DUE TODAY",""))))))</f>
        <v/>
      </c>
      <c r="P91" s="3"/>
    </row>
    <row r="92" customFormat="false" ht="15" hidden="false" customHeight="false" outlineLevel="0" collapsed="false">
      <c r="A92" s="2"/>
      <c r="B92" s="3"/>
      <c r="C92" s="3"/>
      <c r="D92" s="3"/>
      <c r="E92" s="3"/>
      <c r="F92" s="4"/>
      <c r="G92" s="3"/>
      <c r="H92" s="3"/>
      <c r="I92" s="5"/>
      <c r="J92" s="3"/>
      <c r="K92" s="2"/>
      <c r="L92" s="6" t="str">
        <f aca="false">IF(OR(A92="",K92=""),"",ROUND((K92-A92)*24,1))</f>
        <v/>
      </c>
      <c r="M92" s="4"/>
      <c r="N92" s="7" t="str">
        <f aca="false">IF(OR(J92="",J92="Booked",J92="Lost"),"",IF(J92="With client",INT(IF(M92="",A92,M92))+IF(M92="",Settings!$B$5,Settings!$B$6),INT(IF(M92="",A92,M92))))</f>
        <v/>
      </c>
      <c r="O92" s="8" t="str">
        <f aca="true">IF(J92="","",IF(AND(J92="New",K92=""),"REPLY NOW",IF(N92="","",IF(AND(J92="With client",TODAY()-INT(IF(M92="",A92,M92))&gt;=Settings!$B$7),"MARK LOST",IF(N92&lt;TODAY(),"OVERDUE",IF(N92=TODAY(),"DUE TODAY",""))))))</f>
        <v/>
      </c>
      <c r="P92" s="3"/>
    </row>
    <row r="93" customFormat="false" ht="15" hidden="false" customHeight="false" outlineLevel="0" collapsed="false">
      <c r="A93" s="2"/>
      <c r="B93" s="3"/>
      <c r="C93" s="3"/>
      <c r="D93" s="3"/>
      <c r="E93" s="3"/>
      <c r="F93" s="4"/>
      <c r="G93" s="3"/>
      <c r="H93" s="3"/>
      <c r="I93" s="5"/>
      <c r="J93" s="3"/>
      <c r="K93" s="2"/>
      <c r="L93" s="6" t="str">
        <f aca="false">IF(OR(A93="",K93=""),"",ROUND((K93-A93)*24,1))</f>
        <v/>
      </c>
      <c r="M93" s="4"/>
      <c r="N93" s="7" t="str">
        <f aca="false">IF(OR(J93="",J93="Booked",J93="Lost"),"",IF(J93="With client",INT(IF(M93="",A93,M93))+IF(M93="",Settings!$B$5,Settings!$B$6),INT(IF(M93="",A93,M93))))</f>
        <v/>
      </c>
      <c r="O93" s="8" t="str">
        <f aca="true">IF(J93="","",IF(AND(J93="New",K93=""),"REPLY NOW",IF(N93="","",IF(AND(J93="With client",TODAY()-INT(IF(M93="",A93,M93))&gt;=Settings!$B$7),"MARK LOST",IF(N93&lt;TODAY(),"OVERDUE",IF(N93=TODAY(),"DUE TODAY",""))))))</f>
        <v/>
      </c>
      <c r="P93" s="3"/>
    </row>
    <row r="94" customFormat="false" ht="15" hidden="false" customHeight="false" outlineLevel="0" collapsed="false">
      <c r="A94" s="2"/>
      <c r="B94" s="3"/>
      <c r="C94" s="3"/>
      <c r="D94" s="3"/>
      <c r="E94" s="3"/>
      <c r="F94" s="4"/>
      <c r="G94" s="3"/>
      <c r="H94" s="3"/>
      <c r="I94" s="5"/>
      <c r="J94" s="3"/>
      <c r="K94" s="2"/>
      <c r="L94" s="6" t="str">
        <f aca="false">IF(OR(A94="",K94=""),"",ROUND((K94-A94)*24,1))</f>
        <v/>
      </c>
      <c r="M94" s="4"/>
      <c r="N94" s="7" t="str">
        <f aca="false">IF(OR(J94="",J94="Booked",J94="Lost"),"",IF(J94="With client",INT(IF(M94="",A94,M94))+IF(M94="",Settings!$B$5,Settings!$B$6),INT(IF(M94="",A94,M94))))</f>
        <v/>
      </c>
      <c r="O94" s="8" t="str">
        <f aca="true">IF(J94="","",IF(AND(J94="New",K94=""),"REPLY NOW",IF(N94="","",IF(AND(J94="With client",TODAY()-INT(IF(M94="",A94,M94))&gt;=Settings!$B$7),"MARK LOST",IF(N94&lt;TODAY(),"OVERDUE",IF(N94=TODAY(),"DUE TODAY",""))))))</f>
        <v/>
      </c>
      <c r="P94" s="3"/>
    </row>
    <row r="95" customFormat="false" ht="15" hidden="false" customHeight="false" outlineLevel="0" collapsed="false">
      <c r="A95" s="2"/>
      <c r="B95" s="3"/>
      <c r="C95" s="3"/>
      <c r="D95" s="3"/>
      <c r="E95" s="3"/>
      <c r="F95" s="4"/>
      <c r="G95" s="3"/>
      <c r="H95" s="3"/>
      <c r="I95" s="5"/>
      <c r="J95" s="3"/>
      <c r="K95" s="2"/>
      <c r="L95" s="6" t="str">
        <f aca="false">IF(OR(A95="",K95=""),"",ROUND((K95-A95)*24,1))</f>
        <v/>
      </c>
      <c r="M95" s="4"/>
      <c r="N95" s="7" t="str">
        <f aca="false">IF(OR(J95="",J95="Booked",J95="Lost"),"",IF(J95="With client",INT(IF(M95="",A95,M95))+IF(M95="",Settings!$B$5,Settings!$B$6),INT(IF(M95="",A95,M95))))</f>
        <v/>
      </c>
      <c r="O95" s="8" t="str">
        <f aca="true">IF(J95="","",IF(AND(J95="New",K95=""),"REPLY NOW",IF(N95="","",IF(AND(J95="With client",TODAY()-INT(IF(M95="",A95,M95))&gt;=Settings!$B$7),"MARK LOST",IF(N95&lt;TODAY(),"OVERDUE",IF(N95=TODAY(),"DUE TODAY",""))))))</f>
        <v/>
      </c>
      <c r="P95" s="3"/>
    </row>
    <row r="96" customFormat="false" ht="15" hidden="false" customHeight="false" outlineLevel="0" collapsed="false">
      <c r="A96" s="2"/>
      <c r="B96" s="3"/>
      <c r="C96" s="3"/>
      <c r="D96" s="3"/>
      <c r="E96" s="3"/>
      <c r="F96" s="4"/>
      <c r="G96" s="3"/>
      <c r="H96" s="3"/>
      <c r="I96" s="5"/>
      <c r="J96" s="3"/>
      <c r="K96" s="2"/>
      <c r="L96" s="6" t="str">
        <f aca="false">IF(OR(A96="",K96=""),"",ROUND((K96-A96)*24,1))</f>
        <v/>
      </c>
      <c r="M96" s="4"/>
      <c r="N96" s="7" t="str">
        <f aca="false">IF(OR(J96="",J96="Booked",J96="Lost"),"",IF(J96="With client",INT(IF(M96="",A96,M96))+IF(M96="",Settings!$B$5,Settings!$B$6),INT(IF(M96="",A96,M96))))</f>
        <v/>
      </c>
      <c r="O96" s="8" t="str">
        <f aca="true">IF(J96="","",IF(AND(J96="New",K96=""),"REPLY NOW",IF(N96="","",IF(AND(J96="With client",TODAY()-INT(IF(M96="",A96,M96))&gt;=Settings!$B$7),"MARK LOST",IF(N96&lt;TODAY(),"OVERDUE",IF(N96=TODAY(),"DUE TODAY",""))))))</f>
        <v/>
      </c>
      <c r="P96" s="3"/>
    </row>
    <row r="97" customFormat="false" ht="15" hidden="false" customHeight="false" outlineLevel="0" collapsed="false">
      <c r="A97" s="2"/>
      <c r="B97" s="3"/>
      <c r="C97" s="3"/>
      <c r="D97" s="3"/>
      <c r="E97" s="3"/>
      <c r="F97" s="4"/>
      <c r="G97" s="3"/>
      <c r="H97" s="3"/>
      <c r="I97" s="5"/>
      <c r="J97" s="3"/>
      <c r="K97" s="2"/>
      <c r="L97" s="6" t="str">
        <f aca="false">IF(OR(A97="",K97=""),"",ROUND((K97-A97)*24,1))</f>
        <v/>
      </c>
      <c r="M97" s="4"/>
      <c r="N97" s="7" t="str">
        <f aca="false">IF(OR(J97="",J97="Booked",J97="Lost"),"",IF(J97="With client",INT(IF(M97="",A97,M97))+IF(M97="",Settings!$B$5,Settings!$B$6),INT(IF(M97="",A97,M97))))</f>
        <v/>
      </c>
      <c r="O97" s="8" t="str">
        <f aca="true">IF(J97="","",IF(AND(J97="New",K97=""),"REPLY NOW",IF(N97="","",IF(AND(J97="With client",TODAY()-INT(IF(M97="",A97,M97))&gt;=Settings!$B$7),"MARK LOST",IF(N97&lt;TODAY(),"OVERDUE",IF(N97=TODAY(),"DUE TODAY",""))))))</f>
        <v/>
      </c>
      <c r="P97" s="3"/>
    </row>
    <row r="98" customFormat="false" ht="15" hidden="false" customHeight="false" outlineLevel="0" collapsed="false">
      <c r="A98" s="2"/>
      <c r="B98" s="3"/>
      <c r="C98" s="3"/>
      <c r="D98" s="3"/>
      <c r="E98" s="3"/>
      <c r="F98" s="4"/>
      <c r="G98" s="3"/>
      <c r="H98" s="3"/>
      <c r="I98" s="5"/>
      <c r="J98" s="3"/>
      <c r="K98" s="2"/>
      <c r="L98" s="6" t="str">
        <f aca="false">IF(OR(A98="",K98=""),"",ROUND((K98-A98)*24,1))</f>
        <v/>
      </c>
      <c r="M98" s="4"/>
      <c r="N98" s="7" t="str">
        <f aca="false">IF(OR(J98="",J98="Booked",J98="Lost"),"",IF(J98="With client",INT(IF(M98="",A98,M98))+IF(M98="",Settings!$B$5,Settings!$B$6),INT(IF(M98="",A98,M98))))</f>
        <v/>
      </c>
      <c r="O98" s="8" t="str">
        <f aca="true">IF(J98="","",IF(AND(J98="New",K98=""),"REPLY NOW",IF(N98="","",IF(AND(J98="With client",TODAY()-INT(IF(M98="",A98,M98))&gt;=Settings!$B$7),"MARK LOST",IF(N98&lt;TODAY(),"OVERDUE",IF(N98=TODAY(),"DUE TODAY",""))))))</f>
        <v/>
      </c>
      <c r="P98" s="3"/>
    </row>
    <row r="99" customFormat="false" ht="15" hidden="false" customHeight="false" outlineLevel="0" collapsed="false">
      <c r="A99" s="2"/>
      <c r="B99" s="3"/>
      <c r="C99" s="3"/>
      <c r="D99" s="3"/>
      <c r="E99" s="3"/>
      <c r="F99" s="4"/>
      <c r="G99" s="3"/>
      <c r="H99" s="3"/>
      <c r="I99" s="5"/>
      <c r="J99" s="3"/>
      <c r="K99" s="2"/>
      <c r="L99" s="6" t="str">
        <f aca="false">IF(OR(A99="",K99=""),"",ROUND((K99-A99)*24,1))</f>
        <v/>
      </c>
      <c r="M99" s="4"/>
      <c r="N99" s="7" t="str">
        <f aca="false">IF(OR(J99="",J99="Booked",J99="Lost"),"",IF(J99="With client",INT(IF(M99="",A99,M99))+IF(M99="",Settings!$B$5,Settings!$B$6),INT(IF(M99="",A99,M99))))</f>
        <v/>
      </c>
      <c r="O99" s="8" t="str">
        <f aca="true">IF(J99="","",IF(AND(J99="New",K99=""),"REPLY NOW",IF(N99="","",IF(AND(J99="With client",TODAY()-INT(IF(M99="",A99,M99))&gt;=Settings!$B$7),"MARK LOST",IF(N99&lt;TODAY(),"OVERDUE",IF(N99=TODAY(),"DUE TODAY",""))))))</f>
        <v/>
      </c>
      <c r="P99" s="3"/>
    </row>
    <row r="100" customFormat="false" ht="15" hidden="false" customHeight="false" outlineLevel="0" collapsed="false">
      <c r="A100" s="2"/>
      <c r="B100" s="3"/>
      <c r="C100" s="3"/>
      <c r="D100" s="3"/>
      <c r="E100" s="3"/>
      <c r="F100" s="4"/>
      <c r="G100" s="3"/>
      <c r="H100" s="3"/>
      <c r="I100" s="5"/>
      <c r="J100" s="3"/>
      <c r="K100" s="2"/>
      <c r="L100" s="6" t="str">
        <f aca="false">IF(OR(A100="",K100=""),"",ROUND((K100-A100)*24,1))</f>
        <v/>
      </c>
      <c r="M100" s="4"/>
      <c r="N100" s="7" t="str">
        <f aca="false">IF(OR(J100="",J100="Booked",J100="Lost"),"",IF(J100="With client",INT(IF(M100="",A100,M100))+IF(M100="",Settings!$B$5,Settings!$B$6),INT(IF(M100="",A100,M100))))</f>
        <v/>
      </c>
      <c r="O100" s="8" t="str">
        <f aca="true">IF(J100="","",IF(AND(J100="New",K100=""),"REPLY NOW",IF(N100="","",IF(AND(J100="With client",TODAY()-INT(IF(M100="",A100,M100))&gt;=Settings!$B$7),"MARK LOST",IF(N100&lt;TODAY(),"OVERDUE",IF(N100=TODAY(),"DUE TODAY",""))))))</f>
        <v/>
      </c>
      <c r="P100" s="3"/>
    </row>
    <row r="101" customFormat="false" ht="15" hidden="false" customHeight="false" outlineLevel="0" collapsed="false">
      <c r="A101" s="2"/>
      <c r="B101" s="3"/>
      <c r="C101" s="3"/>
      <c r="D101" s="3"/>
      <c r="E101" s="3"/>
      <c r="F101" s="4"/>
      <c r="G101" s="3"/>
      <c r="H101" s="3"/>
      <c r="I101" s="5"/>
      <c r="J101" s="3"/>
      <c r="K101" s="2"/>
      <c r="L101" s="6" t="str">
        <f aca="false">IF(OR(A101="",K101=""),"",ROUND((K101-A101)*24,1))</f>
        <v/>
      </c>
      <c r="M101" s="4"/>
      <c r="N101" s="7" t="str">
        <f aca="false">IF(OR(J101="",J101="Booked",J101="Lost"),"",IF(J101="With client",INT(IF(M101="",A101,M101))+IF(M101="",Settings!$B$5,Settings!$B$6),INT(IF(M101="",A101,M101))))</f>
        <v/>
      </c>
      <c r="O101" s="8" t="str">
        <f aca="true">IF(J101="","",IF(AND(J101="New",K101=""),"REPLY NOW",IF(N101="","",IF(AND(J101="With client",TODAY()-INT(IF(M101="",A101,M101))&gt;=Settings!$B$7),"MARK LOST",IF(N101&lt;TODAY(),"OVERDUE",IF(N101=TODAY(),"DUE TODAY",""))))))</f>
        <v/>
      </c>
      <c r="P101" s="3"/>
    </row>
    <row r="102" customFormat="false" ht="15" hidden="false" customHeight="false" outlineLevel="0" collapsed="false">
      <c r="A102" s="2"/>
      <c r="B102" s="3"/>
      <c r="C102" s="3"/>
      <c r="D102" s="3"/>
      <c r="E102" s="3"/>
      <c r="F102" s="4"/>
      <c r="G102" s="3"/>
      <c r="H102" s="3"/>
      <c r="I102" s="5"/>
      <c r="J102" s="3"/>
      <c r="K102" s="2"/>
      <c r="L102" s="6" t="str">
        <f aca="false">IF(OR(A102="",K102=""),"",ROUND((K102-A102)*24,1))</f>
        <v/>
      </c>
      <c r="M102" s="4"/>
      <c r="N102" s="7" t="str">
        <f aca="false">IF(OR(J102="",J102="Booked",J102="Lost"),"",IF(J102="With client",INT(IF(M102="",A102,M102))+IF(M102="",Settings!$B$5,Settings!$B$6),INT(IF(M102="",A102,M102))))</f>
        <v/>
      </c>
      <c r="O102" s="8" t="str">
        <f aca="true">IF(J102="","",IF(AND(J102="New",K102=""),"REPLY NOW",IF(N102="","",IF(AND(J102="With client",TODAY()-INT(IF(M102="",A102,M102))&gt;=Settings!$B$7),"MARK LOST",IF(N102&lt;TODAY(),"OVERDUE",IF(N102=TODAY(),"DUE TODAY",""))))))</f>
        <v/>
      </c>
      <c r="P102" s="3"/>
    </row>
    <row r="103" customFormat="false" ht="15" hidden="false" customHeight="false" outlineLevel="0" collapsed="false">
      <c r="A103" s="2"/>
      <c r="B103" s="3"/>
      <c r="C103" s="3"/>
      <c r="D103" s="3"/>
      <c r="E103" s="3"/>
      <c r="F103" s="4"/>
      <c r="G103" s="3"/>
      <c r="H103" s="3"/>
      <c r="I103" s="5"/>
      <c r="J103" s="3"/>
      <c r="K103" s="2"/>
      <c r="L103" s="6" t="str">
        <f aca="false">IF(OR(A103="",K103=""),"",ROUND((K103-A103)*24,1))</f>
        <v/>
      </c>
      <c r="M103" s="4"/>
      <c r="N103" s="7" t="str">
        <f aca="false">IF(OR(J103="",J103="Booked",J103="Lost"),"",IF(J103="With client",INT(IF(M103="",A103,M103))+IF(M103="",Settings!$B$5,Settings!$B$6),INT(IF(M103="",A103,M103))))</f>
        <v/>
      </c>
      <c r="O103" s="8" t="str">
        <f aca="true">IF(J103="","",IF(AND(J103="New",K103=""),"REPLY NOW",IF(N103="","",IF(AND(J103="With client",TODAY()-INT(IF(M103="",A103,M103))&gt;=Settings!$B$7),"MARK LOST",IF(N103&lt;TODAY(),"OVERDUE",IF(N103=TODAY(),"DUE TODAY",""))))))</f>
        <v/>
      </c>
      <c r="P103" s="3"/>
    </row>
    <row r="104" customFormat="false" ht="15" hidden="false" customHeight="false" outlineLevel="0" collapsed="false">
      <c r="A104" s="2"/>
      <c r="B104" s="3"/>
      <c r="C104" s="3"/>
      <c r="D104" s="3"/>
      <c r="E104" s="3"/>
      <c r="F104" s="4"/>
      <c r="G104" s="3"/>
      <c r="H104" s="3"/>
      <c r="I104" s="5"/>
      <c r="J104" s="3"/>
      <c r="K104" s="2"/>
      <c r="L104" s="6" t="str">
        <f aca="false">IF(OR(A104="",K104=""),"",ROUND((K104-A104)*24,1))</f>
        <v/>
      </c>
      <c r="M104" s="4"/>
      <c r="N104" s="7" t="str">
        <f aca="false">IF(OR(J104="",J104="Booked",J104="Lost"),"",IF(J104="With client",INT(IF(M104="",A104,M104))+IF(M104="",Settings!$B$5,Settings!$B$6),INT(IF(M104="",A104,M104))))</f>
        <v/>
      </c>
      <c r="O104" s="8" t="str">
        <f aca="true">IF(J104="","",IF(AND(J104="New",K104=""),"REPLY NOW",IF(N104="","",IF(AND(J104="With client",TODAY()-INT(IF(M104="",A104,M104))&gt;=Settings!$B$7),"MARK LOST",IF(N104&lt;TODAY(),"OVERDUE",IF(N104=TODAY(),"DUE TODAY",""))))))</f>
        <v/>
      </c>
      <c r="P104" s="3"/>
    </row>
    <row r="105" customFormat="false" ht="15" hidden="false" customHeight="false" outlineLevel="0" collapsed="false">
      <c r="A105" s="2"/>
      <c r="B105" s="3"/>
      <c r="C105" s="3"/>
      <c r="D105" s="3"/>
      <c r="E105" s="3"/>
      <c r="F105" s="4"/>
      <c r="G105" s="3"/>
      <c r="H105" s="3"/>
      <c r="I105" s="5"/>
      <c r="J105" s="3"/>
      <c r="K105" s="2"/>
      <c r="L105" s="6" t="str">
        <f aca="false">IF(OR(A105="",K105=""),"",ROUND((K105-A105)*24,1))</f>
        <v/>
      </c>
      <c r="M105" s="4"/>
      <c r="N105" s="7" t="str">
        <f aca="false">IF(OR(J105="",J105="Booked",J105="Lost"),"",IF(J105="With client",INT(IF(M105="",A105,M105))+IF(M105="",Settings!$B$5,Settings!$B$6),INT(IF(M105="",A105,M105))))</f>
        <v/>
      </c>
      <c r="O105" s="8" t="str">
        <f aca="true">IF(J105="","",IF(AND(J105="New",K105=""),"REPLY NOW",IF(N105="","",IF(AND(J105="With client",TODAY()-INT(IF(M105="",A105,M105))&gt;=Settings!$B$7),"MARK LOST",IF(N105&lt;TODAY(),"OVERDUE",IF(N105=TODAY(),"DUE TODAY",""))))))</f>
        <v/>
      </c>
      <c r="P105" s="3"/>
    </row>
    <row r="106" customFormat="false" ht="15" hidden="false" customHeight="false" outlineLevel="0" collapsed="false">
      <c r="A106" s="2"/>
      <c r="B106" s="3"/>
      <c r="C106" s="3"/>
      <c r="D106" s="3"/>
      <c r="E106" s="3"/>
      <c r="F106" s="4"/>
      <c r="G106" s="3"/>
      <c r="H106" s="3"/>
      <c r="I106" s="5"/>
      <c r="J106" s="3"/>
      <c r="K106" s="2"/>
      <c r="L106" s="6" t="str">
        <f aca="false">IF(OR(A106="",K106=""),"",ROUND((K106-A106)*24,1))</f>
        <v/>
      </c>
      <c r="M106" s="4"/>
      <c r="N106" s="7" t="str">
        <f aca="false">IF(OR(J106="",J106="Booked",J106="Lost"),"",IF(J106="With client",INT(IF(M106="",A106,M106))+IF(M106="",Settings!$B$5,Settings!$B$6),INT(IF(M106="",A106,M106))))</f>
        <v/>
      </c>
      <c r="O106" s="8" t="str">
        <f aca="true">IF(J106="","",IF(AND(J106="New",K106=""),"REPLY NOW",IF(N106="","",IF(AND(J106="With client",TODAY()-INT(IF(M106="",A106,M106))&gt;=Settings!$B$7),"MARK LOST",IF(N106&lt;TODAY(),"OVERDUE",IF(N106=TODAY(),"DUE TODAY",""))))))</f>
        <v/>
      </c>
      <c r="P106" s="3"/>
    </row>
    <row r="107" customFormat="false" ht="15" hidden="false" customHeight="false" outlineLevel="0" collapsed="false">
      <c r="A107" s="2"/>
      <c r="B107" s="3"/>
      <c r="C107" s="3"/>
      <c r="D107" s="3"/>
      <c r="E107" s="3"/>
      <c r="F107" s="4"/>
      <c r="G107" s="3"/>
      <c r="H107" s="3"/>
      <c r="I107" s="5"/>
      <c r="J107" s="3"/>
      <c r="K107" s="2"/>
      <c r="L107" s="6" t="str">
        <f aca="false">IF(OR(A107="",K107=""),"",ROUND((K107-A107)*24,1))</f>
        <v/>
      </c>
      <c r="M107" s="4"/>
      <c r="N107" s="7" t="str">
        <f aca="false">IF(OR(J107="",J107="Booked",J107="Lost"),"",IF(J107="With client",INT(IF(M107="",A107,M107))+IF(M107="",Settings!$B$5,Settings!$B$6),INT(IF(M107="",A107,M107))))</f>
        <v/>
      </c>
      <c r="O107" s="8" t="str">
        <f aca="true">IF(J107="","",IF(AND(J107="New",K107=""),"REPLY NOW",IF(N107="","",IF(AND(J107="With client",TODAY()-INT(IF(M107="",A107,M107))&gt;=Settings!$B$7),"MARK LOST",IF(N107&lt;TODAY(),"OVERDUE",IF(N107=TODAY(),"DUE TODAY",""))))))</f>
        <v/>
      </c>
      <c r="P107" s="3"/>
    </row>
    <row r="108" customFormat="false" ht="15" hidden="false" customHeight="false" outlineLevel="0" collapsed="false">
      <c r="A108" s="2"/>
      <c r="B108" s="3"/>
      <c r="C108" s="3"/>
      <c r="D108" s="3"/>
      <c r="E108" s="3"/>
      <c r="F108" s="4"/>
      <c r="G108" s="3"/>
      <c r="H108" s="3"/>
      <c r="I108" s="5"/>
      <c r="J108" s="3"/>
      <c r="K108" s="2"/>
      <c r="L108" s="6" t="str">
        <f aca="false">IF(OR(A108="",K108=""),"",ROUND((K108-A108)*24,1))</f>
        <v/>
      </c>
      <c r="M108" s="4"/>
      <c r="N108" s="7" t="str">
        <f aca="false">IF(OR(J108="",J108="Booked",J108="Lost"),"",IF(J108="With client",INT(IF(M108="",A108,M108))+IF(M108="",Settings!$B$5,Settings!$B$6),INT(IF(M108="",A108,M108))))</f>
        <v/>
      </c>
      <c r="O108" s="8" t="str">
        <f aca="true">IF(J108="","",IF(AND(J108="New",K108=""),"REPLY NOW",IF(N108="","",IF(AND(J108="With client",TODAY()-INT(IF(M108="",A108,M108))&gt;=Settings!$B$7),"MARK LOST",IF(N108&lt;TODAY(),"OVERDUE",IF(N108=TODAY(),"DUE TODAY",""))))))</f>
        <v/>
      </c>
      <c r="P108" s="3"/>
    </row>
    <row r="109" customFormat="false" ht="15" hidden="false" customHeight="false" outlineLevel="0" collapsed="false">
      <c r="A109" s="2"/>
      <c r="B109" s="3"/>
      <c r="C109" s="3"/>
      <c r="D109" s="3"/>
      <c r="E109" s="3"/>
      <c r="F109" s="4"/>
      <c r="G109" s="3"/>
      <c r="H109" s="3"/>
      <c r="I109" s="5"/>
      <c r="J109" s="3"/>
      <c r="K109" s="2"/>
      <c r="L109" s="6" t="str">
        <f aca="false">IF(OR(A109="",K109=""),"",ROUND((K109-A109)*24,1))</f>
        <v/>
      </c>
      <c r="M109" s="4"/>
      <c r="N109" s="7" t="str">
        <f aca="false">IF(OR(J109="",J109="Booked",J109="Lost"),"",IF(J109="With client",INT(IF(M109="",A109,M109))+IF(M109="",Settings!$B$5,Settings!$B$6),INT(IF(M109="",A109,M109))))</f>
        <v/>
      </c>
      <c r="O109" s="8" t="str">
        <f aca="true">IF(J109="","",IF(AND(J109="New",K109=""),"REPLY NOW",IF(N109="","",IF(AND(J109="With client",TODAY()-INT(IF(M109="",A109,M109))&gt;=Settings!$B$7),"MARK LOST",IF(N109&lt;TODAY(),"OVERDUE",IF(N109=TODAY(),"DUE TODAY",""))))))</f>
        <v/>
      </c>
      <c r="P109" s="3"/>
    </row>
    <row r="110" customFormat="false" ht="15" hidden="false" customHeight="false" outlineLevel="0" collapsed="false">
      <c r="A110" s="2"/>
      <c r="B110" s="3"/>
      <c r="C110" s="3"/>
      <c r="D110" s="3"/>
      <c r="E110" s="3"/>
      <c r="F110" s="4"/>
      <c r="G110" s="3"/>
      <c r="H110" s="3"/>
      <c r="I110" s="5"/>
      <c r="J110" s="3"/>
      <c r="K110" s="2"/>
      <c r="L110" s="6" t="str">
        <f aca="false">IF(OR(A110="",K110=""),"",ROUND((K110-A110)*24,1))</f>
        <v/>
      </c>
      <c r="M110" s="4"/>
      <c r="N110" s="7" t="str">
        <f aca="false">IF(OR(J110="",J110="Booked",J110="Lost"),"",IF(J110="With client",INT(IF(M110="",A110,M110))+IF(M110="",Settings!$B$5,Settings!$B$6),INT(IF(M110="",A110,M110))))</f>
        <v/>
      </c>
      <c r="O110" s="8" t="str">
        <f aca="true">IF(J110="","",IF(AND(J110="New",K110=""),"REPLY NOW",IF(N110="","",IF(AND(J110="With client",TODAY()-INT(IF(M110="",A110,M110))&gt;=Settings!$B$7),"MARK LOST",IF(N110&lt;TODAY(),"OVERDUE",IF(N110=TODAY(),"DUE TODAY",""))))))</f>
        <v/>
      </c>
      <c r="P110" s="3"/>
    </row>
    <row r="111" customFormat="false" ht="15" hidden="false" customHeight="false" outlineLevel="0" collapsed="false">
      <c r="A111" s="2"/>
      <c r="B111" s="3"/>
      <c r="C111" s="3"/>
      <c r="D111" s="3"/>
      <c r="E111" s="3"/>
      <c r="F111" s="4"/>
      <c r="G111" s="3"/>
      <c r="H111" s="3"/>
      <c r="I111" s="5"/>
      <c r="J111" s="3"/>
      <c r="K111" s="2"/>
      <c r="L111" s="6" t="str">
        <f aca="false">IF(OR(A111="",K111=""),"",ROUND((K111-A111)*24,1))</f>
        <v/>
      </c>
      <c r="M111" s="4"/>
      <c r="N111" s="7" t="str">
        <f aca="false">IF(OR(J111="",J111="Booked",J111="Lost"),"",IF(J111="With client",INT(IF(M111="",A111,M111))+IF(M111="",Settings!$B$5,Settings!$B$6),INT(IF(M111="",A111,M111))))</f>
        <v/>
      </c>
      <c r="O111" s="8" t="str">
        <f aca="true">IF(J111="","",IF(AND(J111="New",K111=""),"REPLY NOW",IF(N111="","",IF(AND(J111="With client",TODAY()-INT(IF(M111="",A111,M111))&gt;=Settings!$B$7),"MARK LOST",IF(N111&lt;TODAY(),"OVERDUE",IF(N111=TODAY(),"DUE TODAY",""))))))</f>
        <v/>
      </c>
      <c r="P111" s="3"/>
    </row>
    <row r="112" customFormat="false" ht="15" hidden="false" customHeight="false" outlineLevel="0" collapsed="false">
      <c r="A112" s="2"/>
      <c r="B112" s="3"/>
      <c r="C112" s="3"/>
      <c r="D112" s="3"/>
      <c r="E112" s="3"/>
      <c r="F112" s="4"/>
      <c r="G112" s="3"/>
      <c r="H112" s="3"/>
      <c r="I112" s="5"/>
      <c r="J112" s="3"/>
      <c r="K112" s="2"/>
      <c r="L112" s="6" t="str">
        <f aca="false">IF(OR(A112="",K112=""),"",ROUND((K112-A112)*24,1))</f>
        <v/>
      </c>
      <c r="M112" s="4"/>
      <c r="N112" s="7" t="str">
        <f aca="false">IF(OR(J112="",J112="Booked",J112="Lost"),"",IF(J112="With client",INT(IF(M112="",A112,M112))+IF(M112="",Settings!$B$5,Settings!$B$6),INT(IF(M112="",A112,M112))))</f>
        <v/>
      </c>
      <c r="O112" s="8" t="str">
        <f aca="true">IF(J112="","",IF(AND(J112="New",K112=""),"REPLY NOW",IF(N112="","",IF(AND(J112="With client",TODAY()-INT(IF(M112="",A112,M112))&gt;=Settings!$B$7),"MARK LOST",IF(N112&lt;TODAY(),"OVERDUE",IF(N112=TODAY(),"DUE TODAY",""))))))</f>
        <v/>
      </c>
      <c r="P112" s="3"/>
    </row>
    <row r="113" customFormat="false" ht="15" hidden="false" customHeight="false" outlineLevel="0" collapsed="false">
      <c r="A113" s="2"/>
      <c r="B113" s="3"/>
      <c r="C113" s="3"/>
      <c r="D113" s="3"/>
      <c r="E113" s="3"/>
      <c r="F113" s="4"/>
      <c r="G113" s="3"/>
      <c r="H113" s="3"/>
      <c r="I113" s="5"/>
      <c r="J113" s="3"/>
      <c r="K113" s="2"/>
      <c r="L113" s="6" t="str">
        <f aca="false">IF(OR(A113="",K113=""),"",ROUND((K113-A113)*24,1))</f>
        <v/>
      </c>
      <c r="M113" s="4"/>
      <c r="N113" s="7" t="str">
        <f aca="false">IF(OR(J113="",J113="Booked",J113="Lost"),"",IF(J113="With client",INT(IF(M113="",A113,M113))+IF(M113="",Settings!$B$5,Settings!$B$6),INT(IF(M113="",A113,M113))))</f>
        <v/>
      </c>
      <c r="O113" s="8" t="str">
        <f aca="true">IF(J113="","",IF(AND(J113="New",K113=""),"REPLY NOW",IF(N113="","",IF(AND(J113="With client",TODAY()-INT(IF(M113="",A113,M113))&gt;=Settings!$B$7),"MARK LOST",IF(N113&lt;TODAY(),"OVERDUE",IF(N113=TODAY(),"DUE TODAY",""))))))</f>
        <v/>
      </c>
      <c r="P113" s="3"/>
    </row>
    <row r="114" customFormat="false" ht="15" hidden="false" customHeight="false" outlineLevel="0" collapsed="false">
      <c r="A114" s="2"/>
      <c r="B114" s="3"/>
      <c r="C114" s="3"/>
      <c r="D114" s="3"/>
      <c r="E114" s="3"/>
      <c r="F114" s="4"/>
      <c r="G114" s="3"/>
      <c r="H114" s="3"/>
      <c r="I114" s="5"/>
      <c r="J114" s="3"/>
      <c r="K114" s="2"/>
      <c r="L114" s="6" t="str">
        <f aca="false">IF(OR(A114="",K114=""),"",ROUND((K114-A114)*24,1))</f>
        <v/>
      </c>
      <c r="M114" s="4"/>
      <c r="N114" s="7" t="str">
        <f aca="false">IF(OR(J114="",J114="Booked",J114="Lost"),"",IF(J114="With client",INT(IF(M114="",A114,M114))+IF(M114="",Settings!$B$5,Settings!$B$6),INT(IF(M114="",A114,M114))))</f>
        <v/>
      </c>
      <c r="O114" s="8" t="str">
        <f aca="true">IF(J114="","",IF(AND(J114="New",K114=""),"REPLY NOW",IF(N114="","",IF(AND(J114="With client",TODAY()-INT(IF(M114="",A114,M114))&gt;=Settings!$B$7),"MARK LOST",IF(N114&lt;TODAY(),"OVERDUE",IF(N114=TODAY(),"DUE TODAY",""))))))</f>
        <v/>
      </c>
      <c r="P114" s="3"/>
    </row>
    <row r="115" customFormat="false" ht="15" hidden="false" customHeight="false" outlineLevel="0" collapsed="false">
      <c r="A115" s="2"/>
      <c r="B115" s="3"/>
      <c r="C115" s="3"/>
      <c r="D115" s="3"/>
      <c r="E115" s="3"/>
      <c r="F115" s="4"/>
      <c r="G115" s="3"/>
      <c r="H115" s="3"/>
      <c r="I115" s="5"/>
      <c r="J115" s="3"/>
      <c r="K115" s="2"/>
      <c r="L115" s="6" t="str">
        <f aca="false">IF(OR(A115="",K115=""),"",ROUND((K115-A115)*24,1))</f>
        <v/>
      </c>
      <c r="M115" s="4"/>
      <c r="N115" s="7" t="str">
        <f aca="false">IF(OR(J115="",J115="Booked",J115="Lost"),"",IF(J115="With client",INT(IF(M115="",A115,M115))+IF(M115="",Settings!$B$5,Settings!$B$6),INT(IF(M115="",A115,M115))))</f>
        <v/>
      </c>
      <c r="O115" s="8" t="str">
        <f aca="true">IF(J115="","",IF(AND(J115="New",K115=""),"REPLY NOW",IF(N115="","",IF(AND(J115="With client",TODAY()-INT(IF(M115="",A115,M115))&gt;=Settings!$B$7),"MARK LOST",IF(N115&lt;TODAY(),"OVERDUE",IF(N115=TODAY(),"DUE TODAY",""))))))</f>
        <v/>
      </c>
      <c r="P115" s="3"/>
    </row>
    <row r="116" customFormat="false" ht="15" hidden="false" customHeight="false" outlineLevel="0" collapsed="false">
      <c r="A116" s="2"/>
      <c r="B116" s="3"/>
      <c r="C116" s="3"/>
      <c r="D116" s="3"/>
      <c r="E116" s="3"/>
      <c r="F116" s="4"/>
      <c r="G116" s="3"/>
      <c r="H116" s="3"/>
      <c r="I116" s="5"/>
      <c r="J116" s="3"/>
      <c r="K116" s="2"/>
      <c r="L116" s="6" t="str">
        <f aca="false">IF(OR(A116="",K116=""),"",ROUND((K116-A116)*24,1))</f>
        <v/>
      </c>
      <c r="M116" s="4"/>
      <c r="N116" s="7" t="str">
        <f aca="false">IF(OR(J116="",J116="Booked",J116="Lost"),"",IF(J116="With client",INT(IF(M116="",A116,M116))+IF(M116="",Settings!$B$5,Settings!$B$6),INT(IF(M116="",A116,M116))))</f>
        <v/>
      </c>
      <c r="O116" s="8" t="str">
        <f aca="true">IF(J116="","",IF(AND(J116="New",K116=""),"REPLY NOW",IF(N116="","",IF(AND(J116="With client",TODAY()-INT(IF(M116="",A116,M116))&gt;=Settings!$B$7),"MARK LOST",IF(N116&lt;TODAY(),"OVERDUE",IF(N116=TODAY(),"DUE TODAY",""))))))</f>
        <v/>
      </c>
      <c r="P116" s="3"/>
    </row>
    <row r="117" customFormat="false" ht="15" hidden="false" customHeight="false" outlineLevel="0" collapsed="false">
      <c r="A117" s="2"/>
      <c r="B117" s="3"/>
      <c r="C117" s="3"/>
      <c r="D117" s="3"/>
      <c r="E117" s="3"/>
      <c r="F117" s="4"/>
      <c r="G117" s="3"/>
      <c r="H117" s="3"/>
      <c r="I117" s="5"/>
      <c r="J117" s="3"/>
      <c r="K117" s="2"/>
      <c r="L117" s="6" t="str">
        <f aca="false">IF(OR(A117="",K117=""),"",ROUND((K117-A117)*24,1))</f>
        <v/>
      </c>
      <c r="M117" s="4"/>
      <c r="N117" s="7" t="str">
        <f aca="false">IF(OR(J117="",J117="Booked",J117="Lost"),"",IF(J117="With client",INT(IF(M117="",A117,M117))+IF(M117="",Settings!$B$5,Settings!$B$6),INT(IF(M117="",A117,M117))))</f>
        <v/>
      </c>
      <c r="O117" s="8" t="str">
        <f aca="true">IF(J117="","",IF(AND(J117="New",K117=""),"REPLY NOW",IF(N117="","",IF(AND(J117="With client",TODAY()-INT(IF(M117="",A117,M117))&gt;=Settings!$B$7),"MARK LOST",IF(N117&lt;TODAY(),"OVERDUE",IF(N117=TODAY(),"DUE TODAY",""))))))</f>
        <v/>
      </c>
      <c r="P117" s="3"/>
    </row>
    <row r="118" customFormat="false" ht="15" hidden="false" customHeight="false" outlineLevel="0" collapsed="false">
      <c r="A118" s="2"/>
      <c r="B118" s="3"/>
      <c r="C118" s="3"/>
      <c r="D118" s="3"/>
      <c r="E118" s="3"/>
      <c r="F118" s="4"/>
      <c r="G118" s="3"/>
      <c r="H118" s="3"/>
      <c r="I118" s="5"/>
      <c r="J118" s="3"/>
      <c r="K118" s="2"/>
      <c r="L118" s="6" t="str">
        <f aca="false">IF(OR(A118="",K118=""),"",ROUND((K118-A118)*24,1))</f>
        <v/>
      </c>
      <c r="M118" s="4"/>
      <c r="N118" s="7" t="str">
        <f aca="false">IF(OR(J118="",J118="Booked",J118="Lost"),"",IF(J118="With client",INT(IF(M118="",A118,M118))+IF(M118="",Settings!$B$5,Settings!$B$6),INT(IF(M118="",A118,M118))))</f>
        <v/>
      </c>
      <c r="O118" s="8" t="str">
        <f aca="true">IF(J118="","",IF(AND(J118="New",K118=""),"REPLY NOW",IF(N118="","",IF(AND(J118="With client",TODAY()-INT(IF(M118="",A118,M118))&gt;=Settings!$B$7),"MARK LOST",IF(N118&lt;TODAY(),"OVERDUE",IF(N118=TODAY(),"DUE TODAY",""))))))</f>
        <v/>
      </c>
      <c r="P118" s="3"/>
    </row>
    <row r="119" customFormat="false" ht="15" hidden="false" customHeight="false" outlineLevel="0" collapsed="false">
      <c r="A119" s="2"/>
      <c r="B119" s="3"/>
      <c r="C119" s="3"/>
      <c r="D119" s="3"/>
      <c r="E119" s="3"/>
      <c r="F119" s="4"/>
      <c r="G119" s="3"/>
      <c r="H119" s="3"/>
      <c r="I119" s="5"/>
      <c r="J119" s="3"/>
      <c r="K119" s="2"/>
      <c r="L119" s="6" t="str">
        <f aca="false">IF(OR(A119="",K119=""),"",ROUND((K119-A119)*24,1))</f>
        <v/>
      </c>
      <c r="M119" s="4"/>
      <c r="N119" s="7" t="str">
        <f aca="false">IF(OR(J119="",J119="Booked",J119="Lost"),"",IF(J119="With client",INT(IF(M119="",A119,M119))+IF(M119="",Settings!$B$5,Settings!$B$6),INT(IF(M119="",A119,M119))))</f>
        <v/>
      </c>
      <c r="O119" s="8" t="str">
        <f aca="true">IF(J119="","",IF(AND(J119="New",K119=""),"REPLY NOW",IF(N119="","",IF(AND(J119="With client",TODAY()-INT(IF(M119="",A119,M119))&gt;=Settings!$B$7),"MARK LOST",IF(N119&lt;TODAY(),"OVERDUE",IF(N119=TODAY(),"DUE TODAY",""))))))</f>
        <v/>
      </c>
      <c r="P119" s="3"/>
    </row>
    <row r="120" customFormat="false" ht="15" hidden="false" customHeight="false" outlineLevel="0" collapsed="false">
      <c r="A120" s="2"/>
      <c r="B120" s="3"/>
      <c r="C120" s="3"/>
      <c r="D120" s="3"/>
      <c r="E120" s="3"/>
      <c r="F120" s="4"/>
      <c r="G120" s="3"/>
      <c r="H120" s="3"/>
      <c r="I120" s="5"/>
      <c r="J120" s="3"/>
      <c r="K120" s="2"/>
      <c r="L120" s="6" t="str">
        <f aca="false">IF(OR(A120="",K120=""),"",ROUND((K120-A120)*24,1))</f>
        <v/>
      </c>
      <c r="M120" s="4"/>
      <c r="N120" s="7" t="str">
        <f aca="false">IF(OR(J120="",J120="Booked",J120="Lost"),"",IF(J120="With client",INT(IF(M120="",A120,M120))+IF(M120="",Settings!$B$5,Settings!$B$6),INT(IF(M120="",A120,M120))))</f>
        <v/>
      </c>
      <c r="O120" s="8" t="str">
        <f aca="true">IF(J120="","",IF(AND(J120="New",K120=""),"REPLY NOW",IF(N120="","",IF(AND(J120="With client",TODAY()-INT(IF(M120="",A120,M120))&gt;=Settings!$B$7),"MARK LOST",IF(N120&lt;TODAY(),"OVERDUE",IF(N120=TODAY(),"DUE TODAY",""))))))</f>
        <v/>
      </c>
      <c r="P120" s="3"/>
    </row>
    <row r="121" customFormat="false" ht="15" hidden="false" customHeight="false" outlineLevel="0" collapsed="false">
      <c r="A121" s="2"/>
      <c r="B121" s="3"/>
      <c r="C121" s="3"/>
      <c r="D121" s="3"/>
      <c r="E121" s="3"/>
      <c r="F121" s="4"/>
      <c r="G121" s="3"/>
      <c r="H121" s="3"/>
      <c r="I121" s="5"/>
      <c r="J121" s="3"/>
      <c r="K121" s="2"/>
      <c r="L121" s="6" t="str">
        <f aca="false">IF(OR(A121="",K121=""),"",ROUND((K121-A121)*24,1))</f>
        <v/>
      </c>
      <c r="M121" s="4"/>
      <c r="N121" s="7" t="str">
        <f aca="false">IF(OR(J121="",J121="Booked",J121="Lost"),"",IF(J121="With client",INT(IF(M121="",A121,M121))+IF(M121="",Settings!$B$5,Settings!$B$6),INT(IF(M121="",A121,M121))))</f>
        <v/>
      </c>
      <c r="O121" s="8" t="str">
        <f aca="true">IF(J121="","",IF(AND(J121="New",K121=""),"REPLY NOW",IF(N121="","",IF(AND(J121="With client",TODAY()-INT(IF(M121="",A121,M121))&gt;=Settings!$B$7),"MARK LOST",IF(N121&lt;TODAY(),"OVERDUE",IF(N121=TODAY(),"DUE TODAY",""))))))</f>
        <v/>
      </c>
      <c r="P121" s="3"/>
    </row>
    <row r="122" customFormat="false" ht="15" hidden="false" customHeight="false" outlineLevel="0" collapsed="false">
      <c r="A122" s="2"/>
      <c r="B122" s="3"/>
      <c r="C122" s="3"/>
      <c r="D122" s="3"/>
      <c r="E122" s="3"/>
      <c r="F122" s="4"/>
      <c r="G122" s="3"/>
      <c r="H122" s="3"/>
      <c r="I122" s="5"/>
      <c r="J122" s="3"/>
      <c r="K122" s="2"/>
      <c r="L122" s="6" t="str">
        <f aca="false">IF(OR(A122="",K122=""),"",ROUND((K122-A122)*24,1))</f>
        <v/>
      </c>
      <c r="M122" s="4"/>
      <c r="N122" s="7" t="str">
        <f aca="false">IF(OR(J122="",J122="Booked",J122="Lost"),"",IF(J122="With client",INT(IF(M122="",A122,M122))+IF(M122="",Settings!$B$5,Settings!$B$6),INT(IF(M122="",A122,M122))))</f>
        <v/>
      </c>
      <c r="O122" s="8" t="str">
        <f aca="true">IF(J122="","",IF(AND(J122="New",K122=""),"REPLY NOW",IF(N122="","",IF(AND(J122="With client",TODAY()-INT(IF(M122="",A122,M122))&gt;=Settings!$B$7),"MARK LOST",IF(N122&lt;TODAY(),"OVERDUE",IF(N122=TODAY(),"DUE TODAY",""))))))</f>
        <v/>
      </c>
      <c r="P122" s="3"/>
    </row>
    <row r="123" customFormat="false" ht="15" hidden="false" customHeight="false" outlineLevel="0" collapsed="false">
      <c r="A123" s="2"/>
      <c r="B123" s="3"/>
      <c r="C123" s="3"/>
      <c r="D123" s="3"/>
      <c r="E123" s="3"/>
      <c r="F123" s="4"/>
      <c r="G123" s="3"/>
      <c r="H123" s="3"/>
      <c r="I123" s="5"/>
      <c r="J123" s="3"/>
      <c r="K123" s="2"/>
      <c r="L123" s="6" t="str">
        <f aca="false">IF(OR(A123="",K123=""),"",ROUND((K123-A123)*24,1))</f>
        <v/>
      </c>
      <c r="M123" s="4"/>
      <c r="N123" s="7" t="str">
        <f aca="false">IF(OR(J123="",J123="Booked",J123="Lost"),"",IF(J123="With client",INT(IF(M123="",A123,M123))+IF(M123="",Settings!$B$5,Settings!$B$6),INT(IF(M123="",A123,M123))))</f>
        <v/>
      </c>
      <c r="O123" s="8" t="str">
        <f aca="true">IF(J123="","",IF(AND(J123="New",K123=""),"REPLY NOW",IF(N123="","",IF(AND(J123="With client",TODAY()-INT(IF(M123="",A123,M123))&gt;=Settings!$B$7),"MARK LOST",IF(N123&lt;TODAY(),"OVERDUE",IF(N123=TODAY(),"DUE TODAY",""))))))</f>
        <v/>
      </c>
      <c r="P123" s="3"/>
    </row>
    <row r="124" customFormat="false" ht="15" hidden="false" customHeight="false" outlineLevel="0" collapsed="false">
      <c r="A124" s="2"/>
      <c r="B124" s="3"/>
      <c r="C124" s="3"/>
      <c r="D124" s="3"/>
      <c r="E124" s="3"/>
      <c r="F124" s="4"/>
      <c r="G124" s="3"/>
      <c r="H124" s="3"/>
      <c r="I124" s="5"/>
      <c r="J124" s="3"/>
      <c r="K124" s="2"/>
      <c r="L124" s="6" t="str">
        <f aca="false">IF(OR(A124="",K124=""),"",ROUND((K124-A124)*24,1))</f>
        <v/>
      </c>
      <c r="M124" s="4"/>
      <c r="N124" s="7" t="str">
        <f aca="false">IF(OR(J124="",J124="Booked",J124="Lost"),"",IF(J124="With client",INT(IF(M124="",A124,M124))+IF(M124="",Settings!$B$5,Settings!$B$6),INT(IF(M124="",A124,M124))))</f>
        <v/>
      </c>
      <c r="O124" s="8" t="str">
        <f aca="true">IF(J124="","",IF(AND(J124="New",K124=""),"REPLY NOW",IF(N124="","",IF(AND(J124="With client",TODAY()-INT(IF(M124="",A124,M124))&gt;=Settings!$B$7),"MARK LOST",IF(N124&lt;TODAY(),"OVERDUE",IF(N124=TODAY(),"DUE TODAY",""))))))</f>
        <v/>
      </c>
      <c r="P124" s="3"/>
    </row>
    <row r="125" customFormat="false" ht="15" hidden="false" customHeight="false" outlineLevel="0" collapsed="false">
      <c r="A125" s="2"/>
      <c r="B125" s="3"/>
      <c r="C125" s="3"/>
      <c r="D125" s="3"/>
      <c r="E125" s="3"/>
      <c r="F125" s="4"/>
      <c r="G125" s="3"/>
      <c r="H125" s="3"/>
      <c r="I125" s="5"/>
      <c r="J125" s="3"/>
      <c r="K125" s="2"/>
      <c r="L125" s="6" t="str">
        <f aca="false">IF(OR(A125="",K125=""),"",ROUND((K125-A125)*24,1))</f>
        <v/>
      </c>
      <c r="M125" s="4"/>
      <c r="N125" s="7" t="str">
        <f aca="false">IF(OR(J125="",J125="Booked",J125="Lost"),"",IF(J125="With client",INT(IF(M125="",A125,M125))+IF(M125="",Settings!$B$5,Settings!$B$6),INT(IF(M125="",A125,M125))))</f>
        <v/>
      </c>
      <c r="O125" s="8" t="str">
        <f aca="true">IF(J125="","",IF(AND(J125="New",K125=""),"REPLY NOW",IF(N125="","",IF(AND(J125="With client",TODAY()-INT(IF(M125="",A125,M125))&gt;=Settings!$B$7),"MARK LOST",IF(N125&lt;TODAY(),"OVERDUE",IF(N125=TODAY(),"DUE TODAY",""))))))</f>
        <v/>
      </c>
      <c r="P125" s="3"/>
    </row>
    <row r="126" customFormat="false" ht="15" hidden="false" customHeight="false" outlineLevel="0" collapsed="false">
      <c r="A126" s="2"/>
      <c r="B126" s="3"/>
      <c r="C126" s="3"/>
      <c r="D126" s="3"/>
      <c r="E126" s="3"/>
      <c r="F126" s="4"/>
      <c r="G126" s="3"/>
      <c r="H126" s="3"/>
      <c r="I126" s="5"/>
      <c r="J126" s="3"/>
      <c r="K126" s="2"/>
      <c r="L126" s="6" t="str">
        <f aca="false">IF(OR(A126="",K126=""),"",ROUND((K126-A126)*24,1))</f>
        <v/>
      </c>
      <c r="M126" s="4"/>
      <c r="N126" s="7" t="str">
        <f aca="false">IF(OR(J126="",J126="Booked",J126="Lost"),"",IF(J126="With client",INT(IF(M126="",A126,M126))+IF(M126="",Settings!$B$5,Settings!$B$6),INT(IF(M126="",A126,M126))))</f>
        <v/>
      </c>
      <c r="O126" s="8" t="str">
        <f aca="true">IF(J126="","",IF(AND(J126="New",K126=""),"REPLY NOW",IF(N126="","",IF(AND(J126="With client",TODAY()-INT(IF(M126="",A126,M126))&gt;=Settings!$B$7),"MARK LOST",IF(N126&lt;TODAY(),"OVERDUE",IF(N126=TODAY(),"DUE TODAY",""))))))</f>
        <v/>
      </c>
      <c r="P126" s="3"/>
    </row>
    <row r="127" customFormat="false" ht="15" hidden="false" customHeight="false" outlineLevel="0" collapsed="false">
      <c r="A127" s="2"/>
      <c r="B127" s="3"/>
      <c r="C127" s="3"/>
      <c r="D127" s="3"/>
      <c r="E127" s="3"/>
      <c r="F127" s="4"/>
      <c r="G127" s="3"/>
      <c r="H127" s="3"/>
      <c r="I127" s="5"/>
      <c r="J127" s="3"/>
      <c r="K127" s="2"/>
      <c r="L127" s="6" t="str">
        <f aca="false">IF(OR(A127="",K127=""),"",ROUND((K127-A127)*24,1))</f>
        <v/>
      </c>
      <c r="M127" s="4"/>
      <c r="N127" s="7" t="str">
        <f aca="false">IF(OR(J127="",J127="Booked",J127="Lost"),"",IF(J127="With client",INT(IF(M127="",A127,M127))+IF(M127="",Settings!$B$5,Settings!$B$6),INT(IF(M127="",A127,M127))))</f>
        <v/>
      </c>
      <c r="O127" s="8" t="str">
        <f aca="true">IF(J127="","",IF(AND(J127="New",K127=""),"REPLY NOW",IF(N127="","",IF(AND(J127="With client",TODAY()-INT(IF(M127="",A127,M127))&gt;=Settings!$B$7),"MARK LOST",IF(N127&lt;TODAY(),"OVERDUE",IF(N127=TODAY(),"DUE TODAY",""))))))</f>
        <v/>
      </c>
      <c r="P127" s="3"/>
    </row>
    <row r="128" customFormat="false" ht="15" hidden="false" customHeight="false" outlineLevel="0" collapsed="false">
      <c r="A128" s="2"/>
      <c r="B128" s="3"/>
      <c r="C128" s="3"/>
      <c r="D128" s="3"/>
      <c r="E128" s="3"/>
      <c r="F128" s="4"/>
      <c r="G128" s="3"/>
      <c r="H128" s="3"/>
      <c r="I128" s="5"/>
      <c r="J128" s="3"/>
      <c r="K128" s="2"/>
      <c r="L128" s="6" t="str">
        <f aca="false">IF(OR(A128="",K128=""),"",ROUND((K128-A128)*24,1))</f>
        <v/>
      </c>
      <c r="M128" s="4"/>
      <c r="N128" s="7" t="str">
        <f aca="false">IF(OR(J128="",J128="Booked",J128="Lost"),"",IF(J128="With client",INT(IF(M128="",A128,M128))+IF(M128="",Settings!$B$5,Settings!$B$6),INT(IF(M128="",A128,M128))))</f>
        <v/>
      </c>
      <c r="O128" s="8" t="str">
        <f aca="true">IF(J128="","",IF(AND(J128="New",K128=""),"REPLY NOW",IF(N128="","",IF(AND(J128="With client",TODAY()-INT(IF(M128="",A128,M128))&gt;=Settings!$B$7),"MARK LOST",IF(N128&lt;TODAY(),"OVERDUE",IF(N128=TODAY(),"DUE TODAY",""))))))</f>
        <v/>
      </c>
      <c r="P128" s="3"/>
    </row>
    <row r="129" customFormat="false" ht="15" hidden="false" customHeight="false" outlineLevel="0" collapsed="false">
      <c r="A129" s="2"/>
      <c r="B129" s="3"/>
      <c r="C129" s="3"/>
      <c r="D129" s="3"/>
      <c r="E129" s="3"/>
      <c r="F129" s="4"/>
      <c r="G129" s="3"/>
      <c r="H129" s="3"/>
      <c r="I129" s="5"/>
      <c r="J129" s="3"/>
      <c r="K129" s="2"/>
      <c r="L129" s="6" t="str">
        <f aca="false">IF(OR(A129="",K129=""),"",ROUND((K129-A129)*24,1))</f>
        <v/>
      </c>
      <c r="M129" s="4"/>
      <c r="N129" s="7" t="str">
        <f aca="false">IF(OR(J129="",J129="Booked",J129="Lost"),"",IF(J129="With client",INT(IF(M129="",A129,M129))+IF(M129="",Settings!$B$5,Settings!$B$6),INT(IF(M129="",A129,M129))))</f>
        <v/>
      </c>
      <c r="O129" s="8" t="str">
        <f aca="true">IF(J129="","",IF(AND(J129="New",K129=""),"REPLY NOW",IF(N129="","",IF(AND(J129="With client",TODAY()-INT(IF(M129="",A129,M129))&gt;=Settings!$B$7),"MARK LOST",IF(N129&lt;TODAY(),"OVERDUE",IF(N129=TODAY(),"DUE TODAY",""))))))</f>
        <v/>
      </c>
      <c r="P129" s="3"/>
    </row>
    <row r="130" customFormat="false" ht="15" hidden="false" customHeight="false" outlineLevel="0" collapsed="false">
      <c r="A130" s="2"/>
      <c r="B130" s="3"/>
      <c r="C130" s="3"/>
      <c r="D130" s="3"/>
      <c r="E130" s="3"/>
      <c r="F130" s="4"/>
      <c r="G130" s="3"/>
      <c r="H130" s="3"/>
      <c r="I130" s="5"/>
      <c r="J130" s="3"/>
      <c r="K130" s="2"/>
      <c r="L130" s="6" t="str">
        <f aca="false">IF(OR(A130="",K130=""),"",ROUND((K130-A130)*24,1))</f>
        <v/>
      </c>
      <c r="M130" s="4"/>
      <c r="N130" s="7" t="str">
        <f aca="false">IF(OR(J130="",J130="Booked",J130="Lost"),"",IF(J130="With client",INT(IF(M130="",A130,M130))+IF(M130="",Settings!$B$5,Settings!$B$6),INT(IF(M130="",A130,M130))))</f>
        <v/>
      </c>
      <c r="O130" s="8" t="str">
        <f aca="true">IF(J130="","",IF(AND(J130="New",K130=""),"REPLY NOW",IF(N130="","",IF(AND(J130="With client",TODAY()-INT(IF(M130="",A130,M130))&gt;=Settings!$B$7),"MARK LOST",IF(N130&lt;TODAY(),"OVERDUE",IF(N130=TODAY(),"DUE TODAY",""))))))</f>
        <v/>
      </c>
      <c r="P130" s="3"/>
    </row>
    <row r="131" customFormat="false" ht="15" hidden="false" customHeight="false" outlineLevel="0" collapsed="false">
      <c r="A131" s="2"/>
      <c r="B131" s="3"/>
      <c r="C131" s="3"/>
      <c r="D131" s="3"/>
      <c r="E131" s="3"/>
      <c r="F131" s="4"/>
      <c r="G131" s="3"/>
      <c r="H131" s="3"/>
      <c r="I131" s="5"/>
      <c r="J131" s="3"/>
      <c r="K131" s="2"/>
      <c r="L131" s="6" t="str">
        <f aca="false">IF(OR(A131="",K131=""),"",ROUND((K131-A131)*24,1))</f>
        <v/>
      </c>
      <c r="M131" s="4"/>
      <c r="N131" s="7" t="str">
        <f aca="false">IF(OR(J131="",J131="Booked",J131="Lost"),"",IF(J131="With client",INT(IF(M131="",A131,M131))+IF(M131="",Settings!$B$5,Settings!$B$6),INT(IF(M131="",A131,M131))))</f>
        <v/>
      </c>
      <c r="O131" s="8" t="str">
        <f aca="true">IF(J131="","",IF(AND(J131="New",K131=""),"REPLY NOW",IF(N131="","",IF(AND(J131="With client",TODAY()-INT(IF(M131="",A131,M131))&gt;=Settings!$B$7),"MARK LOST",IF(N131&lt;TODAY(),"OVERDUE",IF(N131=TODAY(),"DUE TODAY",""))))))</f>
        <v/>
      </c>
      <c r="P131" s="3"/>
    </row>
    <row r="132" customFormat="false" ht="15" hidden="false" customHeight="false" outlineLevel="0" collapsed="false">
      <c r="A132" s="2"/>
      <c r="B132" s="3"/>
      <c r="C132" s="3"/>
      <c r="D132" s="3"/>
      <c r="E132" s="3"/>
      <c r="F132" s="4"/>
      <c r="G132" s="3"/>
      <c r="H132" s="3"/>
      <c r="I132" s="5"/>
      <c r="J132" s="3"/>
      <c r="K132" s="2"/>
      <c r="L132" s="6" t="str">
        <f aca="false">IF(OR(A132="",K132=""),"",ROUND((K132-A132)*24,1))</f>
        <v/>
      </c>
      <c r="M132" s="4"/>
      <c r="N132" s="7" t="str">
        <f aca="false">IF(OR(J132="",J132="Booked",J132="Lost"),"",IF(J132="With client",INT(IF(M132="",A132,M132))+IF(M132="",Settings!$B$5,Settings!$B$6),INT(IF(M132="",A132,M132))))</f>
        <v/>
      </c>
      <c r="O132" s="8" t="str">
        <f aca="true">IF(J132="","",IF(AND(J132="New",K132=""),"REPLY NOW",IF(N132="","",IF(AND(J132="With client",TODAY()-INT(IF(M132="",A132,M132))&gt;=Settings!$B$7),"MARK LOST",IF(N132&lt;TODAY(),"OVERDUE",IF(N132=TODAY(),"DUE TODAY",""))))))</f>
        <v/>
      </c>
      <c r="P132" s="3"/>
    </row>
    <row r="133" customFormat="false" ht="15" hidden="false" customHeight="false" outlineLevel="0" collapsed="false">
      <c r="A133" s="2"/>
      <c r="B133" s="3"/>
      <c r="C133" s="3"/>
      <c r="D133" s="3"/>
      <c r="E133" s="3"/>
      <c r="F133" s="4"/>
      <c r="G133" s="3"/>
      <c r="H133" s="3"/>
      <c r="I133" s="5"/>
      <c r="J133" s="3"/>
      <c r="K133" s="2"/>
      <c r="L133" s="6" t="str">
        <f aca="false">IF(OR(A133="",K133=""),"",ROUND((K133-A133)*24,1))</f>
        <v/>
      </c>
      <c r="M133" s="4"/>
      <c r="N133" s="7" t="str">
        <f aca="false">IF(OR(J133="",J133="Booked",J133="Lost"),"",IF(J133="With client",INT(IF(M133="",A133,M133))+IF(M133="",Settings!$B$5,Settings!$B$6),INT(IF(M133="",A133,M133))))</f>
        <v/>
      </c>
      <c r="O133" s="8" t="str">
        <f aca="true">IF(J133="","",IF(AND(J133="New",K133=""),"REPLY NOW",IF(N133="","",IF(AND(J133="With client",TODAY()-INT(IF(M133="",A133,M133))&gt;=Settings!$B$7),"MARK LOST",IF(N133&lt;TODAY(),"OVERDUE",IF(N133=TODAY(),"DUE TODAY",""))))))</f>
        <v/>
      </c>
      <c r="P133" s="3"/>
    </row>
    <row r="134" customFormat="false" ht="15" hidden="false" customHeight="false" outlineLevel="0" collapsed="false">
      <c r="A134" s="2"/>
      <c r="B134" s="3"/>
      <c r="C134" s="3"/>
      <c r="D134" s="3"/>
      <c r="E134" s="3"/>
      <c r="F134" s="4"/>
      <c r="G134" s="3"/>
      <c r="H134" s="3"/>
      <c r="I134" s="5"/>
      <c r="J134" s="3"/>
      <c r="K134" s="2"/>
      <c r="L134" s="6" t="str">
        <f aca="false">IF(OR(A134="",K134=""),"",ROUND((K134-A134)*24,1))</f>
        <v/>
      </c>
      <c r="M134" s="4"/>
      <c r="N134" s="7" t="str">
        <f aca="false">IF(OR(J134="",J134="Booked",J134="Lost"),"",IF(J134="With client",INT(IF(M134="",A134,M134))+IF(M134="",Settings!$B$5,Settings!$B$6),INT(IF(M134="",A134,M134))))</f>
        <v/>
      </c>
      <c r="O134" s="8" t="str">
        <f aca="true">IF(J134="","",IF(AND(J134="New",K134=""),"REPLY NOW",IF(N134="","",IF(AND(J134="With client",TODAY()-INT(IF(M134="",A134,M134))&gt;=Settings!$B$7),"MARK LOST",IF(N134&lt;TODAY(),"OVERDUE",IF(N134=TODAY(),"DUE TODAY",""))))))</f>
        <v/>
      </c>
      <c r="P134" s="3"/>
    </row>
    <row r="135" customFormat="false" ht="15" hidden="false" customHeight="false" outlineLevel="0" collapsed="false">
      <c r="A135" s="2"/>
      <c r="B135" s="3"/>
      <c r="C135" s="3"/>
      <c r="D135" s="3"/>
      <c r="E135" s="3"/>
      <c r="F135" s="4"/>
      <c r="G135" s="3"/>
      <c r="H135" s="3"/>
      <c r="I135" s="5"/>
      <c r="J135" s="3"/>
      <c r="K135" s="2"/>
      <c r="L135" s="6" t="str">
        <f aca="false">IF(OR(A135="",K135=""),"",ROUND((K135-A135)*24,1))</f>
        <v/>
      </c>
      <c r="M135" s="4"/>
      <c r="N135" s="7" t="str">
        <f aca="false">IF(OR(J135="",J135="Booked",J135="Lost"),"",IF(J135="With client",INT(IF(M135="",A135,M135))+IF(M135="",Settings!$B$5,Settings!$B$6),INT(IF(M135="",A135,M135))))</f>
        <v/>
      </c>
      <c r="O135" s="8" t="str">
        <f aca="true">IF(J135="","",IF(AND(J135="New",K135=""),"REPLY NOW",IF(N135="","",IF(AND(J135="With client",TODAY()-INT(IF(M135="",A135,M135))&gt;=Settings!$B$7),"MARK LOST",IF(N135&lt;TODAY(),"OVERDUE",IF(N135=TODAY(),"DUE TODAY",""))))))</f>
        <v/>
      </c>
      <c r="P135" s="3"/>
    </row>
    <row r="136" customFormat="false" ht="15" hidden="false" customHeight="false" outlineLevel="0" collapsed="false">
      <c r="A136" s="2"/>
      <c r="B136" s="3"/>
      <c r="C136" s="3"/>
      <c r="D136" s="3"/>
      <c r="E136" s="3"/>
      <c r="F136" s="4"/>
      <c r="G136" s="3"/>
      <c r="H136" s="3"/>
      <c r="I136" s="5"/>
      <c r="J136" s="3"/>
      <c r="K136" s="2"/>
      <c r="L136" s="6" t="str">
        <f aca="false">IF(OR(A136="",K136=""),"",ROUND((K136-A136)*24,1))</f>
        <v/>
      </c>
      <c r="M136" s="4"/>
      <c r="N136" s="7" t="str">
        <f aca="false">IF(OR(J136="",J136="Booked",J136="Lost"),"",IF(J136="With client",INT(IF(M136="",A136,M136))+IF(M136="",Settings!$B$5,Settings!$B$6),INT(IF(M136="",A136,M136))))</f>
        <v/>
      </c>
      <c r="O136" s="8" t="str">
        <f aca="true">IF(J136="","",IF(AND(J136="New",K136=""),"REPLY NOW",IF(N136="","",IF(AND(J136="With client",TODAY()-INT(IF(M136="",A136,M136))&gt;=Settings!$B$7),"MARK LOST",IF(N136&lt;TODAY(),"OVERDUE",IF(N136=TODAY(),"DUE TODAY",""))))))</f>
        <v/>
      </c>
      <c r="P136" s="3"/>
    </row>
    <row r="137" customFormat="false" ht="15" hidden="false" customHeight="false" outlineLevel="0" collapsed="false">
      <c r="A137" s="2"/>
      <c r="B137" s="3"/>
      <c r="C137" s="3"/>
      <c r="D137" s="3"/>
      <c r="E137" s="3"/>
      <c r="F137" s="4"/>
      <c r="G137" s="3"/>
      <c r="H137" s="3"/>
      <c r="I137" s="5"/>
      <c r="J137" s="3"/>
      <c r="K137" s="2"/>
      <c r="L137" s="6" t="str">
        <f aca="false">IF(OR(A137="",K137=""),"",ROUND((K137-A137)*24,1))</f>
        <v/>
      </c>
      <c r="M137" s="4"/>
      <c r="N137" s="7" t="str">
        <f aca="false">IF(OR(J137="",J137="Booked",J137="Lost"),"",IF(J137="With client",INT(IF(M137="",A137,M137))+IF(M137="",Settings!$B$5,Settings!$B$6),INT(IF(M137="",A137,M137))))</f>
        <v/>
      </c>
      <c r="O137" s="8" t="str">
        <f aca="true">IF(J137="","",IF(AND(J137="New",K137=""),"REPLY NOW",IF(N137="","",IF(AND(J137="With client",TODAY()-INT(IF(M137="",A137,M137))&gt;=Settings!$B$7),"MARK LOST",IF(N137&lt;TODAY(),"OVERDUE",IF(N137=TODAY(),"DUE TODAY",""))))))</f>
        <v/>
      </c>
      <c r="P137" s="3"/>
    </row>
    <row r="138" customFormat="false" ht="15" hidden="false" customHeight="false" outlineLevel="0" collapsed="false">
      <c r="A138" s="2"/>
      <c r="B138" s="3"/>
      <c r="C138" s="3"/>
      <c r="D138" s="3"/>
      <c r="E138" s="3"/>
      <c r="F138" s="4"/>
      <c r="G138" s="3"/>
      <c r="H138" s="3"/>
      <c r="I138" s="5"/>
      <c r="J138" s="3"/>
      <c r="K138" s="2"/>
      <c r="L138" s="6" t="str">
        <f aca="false">IF(OR(A138="",K138=""),"",ROUND((K138-A138)*24,1))</f>
        <v/>
      </c>
      <c r="M138" s="4"/>
      <c r="N138" s="7" t="str">
        <f aca="false">IF(OR(J138="",J138="Booked",J138="Lost"),"",IF(J138="With client",INT(IF(M138="",A138,M138))+IF(M138="",Settings!$B$5,Settings!$B$6),INT(IF(M138="",A138,M138))))</f>
        <v/>
      </c>
      <c r="O138" s="8" t="str">
        <f aca="true">IF(J138="","",IF(AND(J138="New",K138=""),"REPLY NOW",IF(N138="","",IF(AND(J138="With client",TODAY()-INT(IF(M138="",A138,M138))&gt;=Settings!$B$7),"MARK LOST",IF(N138&lt;TODAY(),"OVERDUE",IF(N138=TODAY(),"DUE TODAY",""))))))</f>
        <v/>
      </c>
      <c r="P138" s="3"/>
    </row>
    <row r="139" customFormat="false" ht="15" hidden="false" customHeight="false" outlineLevel="0" collapsed="false">
      <c r="A139" s="2"/>
      <c r="B139" s="3"/>
      <c r="C139" s="3"/>
      <c r="D139" s="3"/>
      <c r="E139" s="3"/>
      <c r="F139" s="4"/>
      <c r="G139" s="3"/>
      <c r="H139" s="3"/>
      <c r="I139" s="5"/>
      <c r="J139" s="3"/>
      <c r="K139" s="2"/>
      <c r="L139" s="6" t="str">
        <f aca="false">IF(OR(A139="",K139=""),"",ROUND((K139-A139)*24,1))</f>
        <v/>
      </c>
      <c r="M139" s="4"/>
      <c r="N139" s="7" t="str">
        <f aca="false">IF(OR(J139="",J139="Booked",J139="Lost"),"",IF(J139="With client",INT(IF(M139="",A139,M139))+IF(M139="",Settings!$B$5,Settings!$B$6),INT(IF(M139="",A139,M139))))</f>
        <v/>
      </c>
      <c r="O139" s="8" t="str">
        <f aca="true">IF(J139="","",IF(AND(J139="New",K139=""),"REPLY NOW",IF(N139="","",IF(AND(J139="With client",TODAY()-INT(IF(M139="",A139,M139))&gt;=Settings!$B$7),"MARK LOST",IF(N139&lt;TODAY(),"OVERDUE",IF(N139=TODAY(),"DUE TODAY",""))))))</f>
        <v/>
      </c>
      <c r="P139" s="3"/>
    </row>
    <row r="140" customFormat="false" ht="15" hidden="false" customHeight="false" outlineLevel="0" collapsed="false">
      <c r="A140" s="2"/>
      <c r="B140" s="3"/>
      <c r="C140" s="3"/>
      <c r="D140" s="3"/>
      <c r="E140" s="3"/>
      <c r="F140" s="4"/>
      <c r="G140" s="3"/>
      <c r="H140" s="3"/>
      <c r="I140" s="5"/>
      <c r="J140" s="3"/>
      <c r="K140" s="2"/>
      <c r="L140" s="6" t="str">
        <f aca="false">IF(OR(A140="",K140=""),"",ROUND((K140-A140)*24,1))</f>
        <v/>
      </c>
      <c r="M140" s="4"/>
      <c r="N140" s="7" t="str">
        <f aca="false">IF(OR(J140="",J140="Booked",J140="Lost"),"",IF(J140="With client",INT(IF(M140="",A140,M140))+IF(M140="",Settings!$B$5,Settings!$B$6),INT(IF(M140="",A140,M140))))</f>
        <v/>
      </c>
      <c r="O140" s="8" t="str">
        <f aca="true">IF(J140="","",IF(AND(J140="New",K140=""),"REPLY NOW",IF(N140="","",IF(AND(J140="With client",TODAY()-INT(IF(M140="",A140,M140))&gt;=Settings!$B$7),"MARK LOST",IF(N140&lt;TODAY(),"OVERDUE",IF(N140=TODAY(),"DUE TODAY",""))))))</f>
        <v/>
      </c>
      <c r="P140" s="3"/>
    </row>
    <row r="141" customFormat="false" ht="15" hidden="false" customHeight="false" outlineLevel="0" collapsed="false">
      <c r="A141" s="2"/>
      <c r="B141" s="3"/>
      <c r="C141" s="3"/>
      <c r="D141" s="3"/>
      <c r="E141" s="3"/>
      <c r="F141" s="4"/>
      <c r="G141" s="3"/>
      <c r="H141" s="3"/>
      <c r="I141" s="5"/>
      <c r="J141" s="3"/>
      <c r="K141" s="2"/>
      <c r="L141" s="6" t="str">
        <f aca="false">IF(OR(A141="",K141=""),"",ROUND((K141-A141)*24,1))</f>
        <v/>
      </c>
      <c r="M141" s="4"/>
      <c r="N141" s="7" t="str">
        <f aca="false">IF(OR(J141="",J141="Booked",J141="Lost"),"",IF(J141="With client",INT(IF(M141="",A141,M141))+IF(M141="",Settings!$B$5,Settings!$B$6),INT(IF(M141="",A141,M141))))</f>
        <v/>
      </c>
      <c r="O141" s="8" t="str">
        <f aca="true">IF(J141="","",IF(AND(J141="New",K141=""),"REPLY NOW",IF(N141="","",IF(AND(J141="With client",TODAY()-INT(IF(M141="",A141,M141))&gt;=Settings!$B$7),"MARK LOST",IF(N141&lt;TODAY(),"OVERDUE",IF(N141=TODAY(),"DUE TODAY",""))))))</f>
        <v/>
      </c>
      <c r="P141" s="3"/>
    </row>
    <row r="142" customFormat="false" ht="15" hidden="false" customHeight="false" outlineLevel="0" collapsed="false">
      <c r="A142" s="2"/>
      <c r="B142" s="3"/>
      <c r="C142" s="3"/>
      <c r="D142" s="3"/>
      <c r="E142" s="3"/>
      <c r="F142" s="4"/>
      <c r="G142" s="3"/>
      <c r="H142" s="3"/>
      <c r="I142" s="5"/>
      <c r="J142" s="3"/>
      <c r="K142" s="2"/>
      <c r="L142" s="6" t="str">
        <f aca="false">IF(OR(A142="",K142=""),"",ROUND((K142-A142)*24,1))</f>
        <v/>
      </c>
      <c r="M142" s="4"/>
      <c r="N142" s="7" t="str">
        <f aca="false">IF(OR(J142="",J142="Booked",J142="Lost"),"",IF(J142="With client",INT(IF(M142="",A142,M142))+IF(M142="",Settings!$B$5,Settings!$B$6),INT(IF(M142="",A142,M142))))</f>
        <v/>
      </c>
      <c r="O142" s="8" t="str">
        <f aca="true">IF(J142="","",IF(AND(J142="New",K142=""),"REPLY NOW",IF(N142="","",IF(AND(J142="With client",TODAY()-INT(IF(M142="",A142,M142))&gt;=Settings!$B$7),"MARK LOST",IF(N142&lt;TODAY(),"OVERDUE",IF(N142=TODAY(),"DUE TODAY",""))))))</f>
        <v/>
      </c>
      <c r="P142" s="3"/>
    </row>
    <row r="143" customFormat="false" ht="15" hidden="false" customHeight="false" outlineLevel="0" collapsed="false">
      <c r="A143" s="2"/>
      <c r="B143" s="3"/>
      <c r="C143" s="3"/>
      <c r="D143" s="3"/>
      <c r="E143" s="3"/>
      <c r="F143" s="4"/>
      <c r="G143" s="3"/>
      <c r="H143" s="3"/>
      <c r="I143" s="5"/>
      <c r="J143" s="3"/>
      <c r="K143" s="2"/>
      <c r="L143" s="6" t="str">
        <f aca="false">IF(OR(A143="",K143=""),"",ROUND((K143-A143)*24,1))</f>
        <v/>
      </c>
      <c r="M143" s="4"/>
      <c r="N143" s="7" t="str">
        <f aca="false">IF(OR(J143="",J143="Booked",J143="Lost"),"",IF(J143="With client",INT(IF(M143="",A143,M143))+IF(M143="",Settings!$B$5,Settings!$B$6),INT(IF(M143="",A143,M143))))</f>
        <v/>
      </c>
      <c r="O143" s="8" t="str">
        <f aca="true">IF(J143="","",IF(AND(J143="New",K143=""),"REPLY NOW",IF(N143="","",IF(AND(J143="With client",TODAY()-INT(IF(M143="",A143,M143))&gt;=Settings!$B$7),"MARK LOST",IF(N143&lt;TODAY(),"OVERDUE",IF(N143=TODAY(),"DUE TODAY",""))))))</f>
        <v/>
      </c>
      <c r="P143" s="3"/>
    </row>
    <row r="144" customFormat="false" ht="15" hidden="false" customHeight="false" outlineLevel="0" collapsed="false">
      <c r="A144" s="2"/>
      <c r="B144" s="3"/>
      <c r="C144" s="3"/>
      <c r="D144" s="3"/>
      <c r="E144" s="3"/>
      <c r="F144" s="4"/>
      <c r="G144" s="3"/>
      <c r="H144" s="3"/>
      <c r="I144" s="5"/>
      <c r="J144" s="3"/>
      <c r="K144" s="2"/>
      <c r="L144" s="6" t="str">
        <f aca="false">IF(OR(A144="",K144=""),"",ROUND((K144-A144)*24,1))</f>
        <v/>
      </c>
      <c r="M144" s="4"/>
      <c r="N144" s="7" t="str">
        <f aca="false">IF(OR(J144="",J144="Booked",J144="Lost"),"",IF(J144="With client",INT(IF(M144="",A144,M144))+IF(M144="",Settings!$B$5,Settings!$B$6),INT(IF(M144="",A144,M144))))</f>
        <v/>
      </c>
      <c r="O144" s="8" t="str">
        <f aca="true">IF(J144="","",IF(AND(J144="New",K144=""),"REPLY NOW",IF(N144="","",IF(AND(J144="With client",TODAY()-INT(IF(M144="",A144,M144))&gt;=Settings!$B$7),"MARK LOST",IF(N144&lt;TODAY(),"OVERDUE",IF(N144=TODAY(),"DUE TODAY",""))))))</f>
        <v/>
      </c>
      <c r="P144" s="3"/>
    </row>
    <row r="145" customFormat="false" ht="15" hidden="false" customHeight="false" outlineLevel="0" collapsed="false">
      <c r="A145" s="2"/>
      <c r="B145" s="3"/>
      <c r="C145" s="3"/>
      <c r="D145" s="3"/>
      <c r="E145" s="3"/>
      <c r="F145" s="4"/>
      <c r="G145" s="3"/>
      <c r="H145" s="3"/>
      <c r="I145" s="5"/>
      <c r="J145" s="3"/>
      <c r="K145" s="2"/>
      <c r="L145" s="6" t="str">
        <f aca="false">IF(OR(A145="",K145=""),"",ROUND((K145-A145)*24,1))</f>
        <v/>
      </c>
      <c r="M145" s="4"/>
      <c r="N145" s="7" t="str">
        <f aca="false">IF(OR(J145="",J145="Booked",J145="Lost"),"",IF(J145="With client",INT(IF(M145="",A145,M145))+IF(M145="",Settings!$B$5,Settings!$B$6),INT(IF(M145="",A145,M145))))</f>
        <v/>
      </c>
      <c r="O145" s="8" t="str">
        <f aca="true">IF(J145="","",IF(AND(J145="New",K145=""),"REPLY NOW",IF(N145="","",IF(AND(J145="With client",TODAY()-INT(IF(M145="",A145,M145))&gt;=Settings!$B$7),"MARK LOST",IF(N145&lt;TODAY(),"OVERDUE",IF(N145=TODAY(),"DUE TODAY",""))))))</f>
        <v/>
      </c>
      <c r="P145" s="3"/>
    </row>
    <row r="146" customFormat="false" ht="15" hidden="false" customHeight="false" outlineLevel="0" collapsed="false">
      <c r="A146" s="2"/>
      <c r="B146" s="3"/>
      <c r="C146" s="3"/>
      <c r="D146" s="3"/>
      <c r="E146" s="3"/>
      <c r="F146" s="4"/>
      <c r="G146" s="3"/>
      <c r="H146" s="3"/>
      <c r="I146" s="5"/>
      <c r="J146" s="3"/>
      <c r="K146" s="2"/>
      <c r="L146" s="6" t="str">
        <f aca="false">IF(OR(A146="",K146=""),"",ROUND((K146-A146)*24,1))</f>
        <v/>
      </c>
      <c r="M146" s="4"/>
      <c r="N146" s="7" t="str">
        <f aca="false">IF(OR(J146="",J146="Booked",J146="Lost"),"",IF(J146="With client",INT(IF(M146="",A146,M146))+IF(M146="",Settings!$B$5,Settings!$B$6),INT(IF(M146="",A146,M146))))</f>
        <v/>
      </c>
      <c r="O146" s="8" t="str">
        <f aca="true">IF(J146="","",IF(AND(J146="New",K146=""),"REPLY NOW",IF(N146="","",IF(AND(J146="With client",TODAY()-INT(IF(M146="",A146,M146))&gt;=Settings!$B$7),"MARK LOST",IF(N146&lt;TODAY(),"OVERDUE",IF(N146=TODAY(),"DUE TODAY",""))))))</f>
        <v/>
      </c>
      <c r="P146" s="3"/>
    </row>
    <row r="147" customFormat="false" ht="15" hidden="false" customHeight="false" outlineLevel="0" collapsed="false">
      <c r="A147" s="2"/>
      <c r="B147" s="3"/>
      <c r="C147" s="3"/>
      <c r="D147" s="3"/>
      <c r="E147" s="3"/>
      <c r="F147" s="4"/>
      <c r="G147" s="3"/>
      <c r="H147" s="3"/>
      <c r="I147" s="5"/>
      <c r="J147" s="3"/>
      <c r="K147" s="2"/>
      <c r="L147" s="6" t="str">
        <f aca="false">IF(OR(A147="",K147=""),"",ROUND((K147-A147)*24,1))</f>
        <v/>
      </c>
      <c r="M147" s="4"/>
      <c r="N147" s="7" t="str">
        <f aca="false">IF(OR(J147="",J147="Booked",J147="Lost"),"",IF(J147="With client",INT(IF(M147="",A147,M147))+IF(M147="",Settings!$B$5,Settings!$B$6),INT(IF(M147="",A147,M147))))</f>
        <v/>
      </c>
      <c r="O147" s="8" t="str">
        <f aca="true">IF(J147="","",IF(AND(J147="New",K147=""),"REPLY NOW",IF(N147="","",IF(AND(J147="With client",TODAY()-INT(IF(M147="",A147,M147))&gt;=Settings!$B$7),"MARK LOST",IF(N147&lt;TODAY(),"OVERDUE",IF(N147=TODAY(),"DUE TODAY",""))))))</f>
        <v/>
      </c>
      <c r="P147" s="3"/>
    </row>
    <row r="148" customFormat="false" ht="15" hidden="false" customHeight="false" outlineLevel="0" collapsed="false">
      <c r="A148" s="2"/>
      <c r="B148" s="3"/>
      <c r="C148" s="3"/>
      <c r="D148" s="3"/>
      <c r="E148" s="3"/>
      <c r="F148" s="4"/>
      <c r="G148" s="3"/>
      <c r="H148" s="3"/>
      <c r="I148" s="5"/>
      <c r="J148" s="3"/>
      <c r="K148" s="2"/>
      <c r="L148" s="6" t="str">
        <f aca="false">IF(OR(A148="",K148=""),"",ROUND((K148-A148)*24,1))</f>
        <v/>
      </c>
      <c r="M148" s="4"/>
      <c r="N148" s="7" t="str">
        <f aca="false">IF(OR(J148="",J148="Booked",J148="Lost"),"",IF(J148="With client",INT(IF(M148="",A148,M148))+IF(M148="",Settings!$B$5,Settings!$B$6),INT(IF(M148="",A148,M148))))</f>
        <v/>
      </c>
      <c r="O148" s="8" t="str">
        <f aca="true">IF(J148="","",IF(AND(J148="New",K148=""),"REPLY NOW",IF(N148="","",IF(AND(J148="With client",TODAY()-INT(IF(M148="",A148,M148))&gt;=Settings!$B$7),"MARK LOST",IF(N148&lt;TODAY(),"OVERDUE",IF(N148=TODAY(),"DUE TODAY",""))))))</f>
        <v/>
      </c>
      <c r="P148" s="3"/>
    </row>
    <row r="149" customFormat="false" ht="15" hidden="false" customHeight="false" outlineLevel="0" collapsed="false">
      <c r="A149" s="2"/>
      <c r="B149" s="3"/>
      <c r="C149" s="3"/>
      <c r="D149" s="3"/>
      <c r="E149" s="3"/>
      <c r="F149" s="4"/>
      <c r="G149" s="3"/>
      <c r="H149" s="3"/>
      <c r="I149" s="5"/>
      <c r="J149" s="3"/>
      <c r="K149" s="2"/>
      <c r="L149" s="6" t="str">
        <f aca="false">IF(OR(A149="",K149=""),"",ROUND((K149-A149)*24,1))</f>
        <v/>
      </c>
      <c r="M149" s="4"/>
      <c r="N149" s="7" t="str">
        <f aca="false">IF(OR(J149="",J149="Booked",J149="Lost"),"",IF(J149="With client",INT(IF(M149="",A149,M149))+IF(M149="",Settings!$B$5,Settings!$B$6),INT(IF(M149="",A149,M149))))</f>
        <v/>
      </c>
      <c r="O149" s="8" t="str">
        <f aca="true">IF(J149="","",IF(AND(J149="New",K149=""),"REPLY NOW",IF(N149="","",IF(AND(J149="With client",TODAY()-INT(IF(M149="",A149,M149))&gt;=Settings!$B$7),"MARK LOST",IF(N149&lt;TODAY(),"OVERDUE",IF(N149=TODAY(),"DUE TODAY",""))))))</f>
        <v/>
      </c>
      <c r="P149" s="3"/>
    </row>
    <row r="150" customFormat="false" ht="15" hidden="false" customHeight="false" outlineLevel="0" collapsed="false">
      <c r="A150" s="2"/>
      <c r="B150" s="3"/>
      <c r="C150" s="3"/>
      <c r="D150" s="3"/>
      <c r="E150" s="3"/>
      <c r="F150" s="4"/>
      <c r="G150" s="3"/>
      <c r="H150" s="3"/>
      <c r="I150" s="5"/>
      <c r="J150" s="3"/>
      <c r="K150" s="2"/>
      <c r="L150" s="6" t="str">
        <f aca="false">IF(OR(A150="",K150=""),"",ROUND((K150-A150)*24,1))</f>
        <v/>
      </c>
      <c r="M150" s="4"/>
      <c r="N150" s="7" t="str">
        <f aca="false">IF(OR(J150="",J150="Booked",J150="Lost"),"",IF(J150="With client",INT(IF(M150="",A150,M150))+IF(M150="",Settings!$B$5,Settings!$B$6),INT(IF(M150="",A150,M150))))</f>
        <v/>
      </c>
      <c r="O150" s="8" t="str">
        <f aca="true">IF(J150="","",IF(AND(J150="New",K150=""),"REPLY NOW",IF(N150="","",IF(AND(J150="With client",TODAY()-INT(IF(M150="",A150,M150))&gt;=Settings!$B$7),"MARK LOST",IF(N150&lt;TODAY(),"OVERDUE",IF(N150=TODAY(),"DUE TODAY",""))))))</f>
        <v/>
      </c>
      <c r="P150" s="3"/>
    </row>
    <row r="151" customFormat="false" ht="15" hidden="false" customHeight="false" outlineLevel="0" collapsed="false">
      <c r="A151" s="2"/>
      <c r="B151" s="3"/>
      <c r="C151" s="3"/>
      <c r="D151" s="3"/>
      <c r="E151" s="3"/>
      <c r="F151" s="4"/>
      <c r="G151" s="3"/>
      <c r="H151" s="3"/>
      <c r="I151" s="5"/>
      <c r="J151" s="3"/>
      <c r="K151" s="2"/>
      <c r="L151" s="6" t="str">
        <f aca="false">IF(OR(A151="",K151=""),"",ROUND((K151-A151)*24,1))</f>
        <v/>
      </c>
      <c r="M151" s="4"/>
      <c r="N151" s="7" t="str">
        <f aca="false">IF(OR(J151="",J151="Booked",J151="Lost"),"",IF(J151="With client",INT(IF(M151="",A151,M151))+IF(M151="",Settings!$B$5,Settings!$B$6),INT(IF(M151="",A151,M151))))</f>
        <v/>
      </c>
      <c r="O151" s="8" t="str">
        <f aca="true">IF(J151="","",IF(AND(J151="New",K151=""),"REPLY NOW",IF(N151="","",IF(AND(J151="With client",TODAY()-INT(IF(M151="",A151,M151))&gt;=Settings!$B$7),"MARK LOST",IF(N151&lt;TODAY(),"OVERDUE",IF(N151=TODAY(),"DUE TODAY",""))))))</f>
        <v/>
      </c>
      <c r="P151" s="3"/>
    </row>
    <row r="152" customFormat="false" ht="15" hidden="false" customHeight="false" outlineLevel="0" collapsed="false">
      <c r="A152" s="2"/>
      <c r="B152" s="3"/>
      <c r="C152" s="3"/>
      <c r="D152" s="3"/>
      <c r="E152" s="3"/>
      <c r="F152" s="4"/>
      <c r="G152" s="3"/>
      <c r="H152" s="3"/>
      <c r="I152" s="5"/>
      <c r="J152" s="3"/>
      <c r="K152" s="2"/>
      <c r="L152" s="6" t="str">
        <f aca="false">IF(OR(A152="",K152=""),"",ROUND((K152-A152)*24,1))</f>
        <v/>
      </c>
      <c r="M152" s="4"/>
      <c r="N152" s="7" t="str">
        <f aca="false">IF(OR(J152="",J152="Booked",J152="Lost"),"",IF(J152="With client",INT(IF(M152="",A152,M152))+IF(M152="",Settings!$B$5,Settings!$B$6),INT(IF(M152="",A152,M152))))</f>
        <v/>
      </c>
      <c r="O152" s="8" t="str">
        <f aca="true">IF(J152="","",IF(AND(J152="New",K152=""),"REPLY NOW",IF(N152="","",IF(AND(J152="With client",TODAY()-INT(IF(M152="",A152,M152))&gt;=Settings!$B$7),"MARK LOST",IF(N152&lt;TODAY(),"OVERDUE",IF(N152=TODAY(),"DUE TODAY",""))))))</f>
        <v/>
      </c>
      <c r="P152" s="3"/>
    </row>
    <row r="153" customFormat="false" ht="15" hidden="false" customHeight="false" outlineLevel="0" collapsed="false">
      <c r="A153" s="2"/>
      <c r="B153" s="3"/>
      <c r="C153" s="3"/>
      <c r="D153" s="3"/>
      <c r="E153" s="3"/>
      <c r="F153" s="4"/>
      <c r="G153" s="3"/>
      <c r="H153" s="3"/>
      <c r="I153" s="5"/>
      <c r="J153" s="3"/>
      <c r="K153" s="2"/>
      <c r="L153" s="6" t="str">
        <f aca="false">IF(OR(A153="",K153=""),"",ROUND((K153-A153)*24,1))</f>
        <v/>
      </c>
      <c r="M153" s="4"/>
      <c r="N153" s="7" t="str">
        <f aca="false">IF(OR(J153="",J153="Booked",J153="Lost"),"",IF(J153="With client",INT(IF(M153="",A153,M153))+IF(M153="",Settings!$B$5,Settings!$B$6),INT(IF(M153="",A153,M153))))</f>
        <v/>
      </c>
      <c r="O153" s="8" t="str">
        <f aca="true">IF(J153="","",IF(AND(J153="New",K153=""),"REPLY NOW",IF(N153="","",IF(AND(J153="With client",TODAY()-INT(IF(M153="",A153,M153))&gt;=Settings!$B$7),"MARK LOST",IF(N153&lt;TODAY(),"OVERDUE",IF(N153=TODAY(),"DUE TODAY",""))))))</f>
        <v/>
      </c>
      <c r="P153" s="3"/>
    </row>
    <row r="154" customFormat="false" ht="15" hidden="false" customHeight="false" outlineLevel="0" collapsed="false">
      <c r="A154" s="2"/>
      <c r="B154" s="3"/>
      <c r="C154" s="3"/>
      <c r="D154" s="3"/>
      <c r="E154" s="3"/>
      <c r="F154" s="4"/>
      <c r="G154" s="3"/>
      <c r="H154" s="3"/>
      <c r="I154" s="5"/>
      <c r="J154" s="3"/>
      <c r="K154" s="2"/>
      <c r="L154" s="6" t="str">
        <f aca="false">IF(OR(A154="",K154=""),"",ROUND((K154-A154)*24,1))</f>
        <v/>
      </c>
      <c r="M154" s="4"/>
      <c r="N154" s="7" t="str">
        <f aca="false">IF(OR(J154="",J154="Booked",J154="Lost"),"",IF(J154="With client",INT(IF(M154="",A154,M154))+IF(M154="",Settings!$B$5,Settings!$B$6),INT(IF(M154="",A154,M154))))</f>
        <v/>
      </c>
      <c r="O154" s="8" t="str">
        <f aca="true">IF(J154="","",IF(AND(J154="New",K154=""),"REPLY NOW",IF(N154="","",IF(AND(J154="With client",TODAY()-INT(IF(M154="",A154,M154))&gt;=Settings!$B$7),"MARK LOST",IF(N154&lt;TODAY(),"OVERDUE",IF(N154=TODAY(),"DUE TODAY",""))))))</f>
        <v/>
      </c>
      <c r="P154" s="3"/>
    </row>
    <row r="155" customFormat="false" ht="15" hidden="false" customHeight="false" outlineLevel="0" collapsed="false">
      <c r="A155" s="2"/>
      <c r="B155" s="3"/>
      <c r="C155" s="3"/>
      <c r="D155" s="3"/>
      <c r="E155" s="3"/>
      <c r="F155" s="4"/>
      <c r="G155" s="3"/>
      <c r="H155" s="3"/>
      <c r="I155" s="5"/>
      <c r="J155" s="3"/>
      <c r="K155" s="2"/>
      <c r="L155" s="6" t="str">
        <f aca="false">IF(OR(A155="",K155=""),"",ROUND((K155-A155)*24,1))</f>
        <v/>
      </c>
      <c r="M155" s="4"/>
      <c r="N155" s="7" t="str">
        <f aca="false">IF(OR(J155="",J155="Booked",J155="Lost"),"",IF(J155="With client",INT(IF(M155="",A155,M155))+IF(M155="",Settings!$B$5,Settings!$B$6),INT(IF(M155="",A155,M155))))</f>
        <v/>
      </c>
      <c r="O155" s="8" t="str">
        <f aca="true">IF(J155="","",IF(AND(J155="New",K155=""),"REPLY NOW",IF(N155="","",IF(AND(J155="With client",TODAY()-INT(IF(M155="",A155,M155))&gt;=Settings!$B$7),"MARK LOST",IF(N155&lt;TODAY(),"OVERDUE",IF(N155=TODAY(),"DUE TODAY",""))))))</f>
        <v/>
      </c>
      <c r="P155" s="3"/>
    </row>
    <row r="156" customFormat="false" ht="15" hidden="false" customHeight="false" outlineLevel="0" collapsed="false">
      <c r="A156" s="2"/>
      <c r="B156" s="3"/>
      <c r="C156" s="3"/>
      <c r="D156" s="3"/>
      <c r="E156" s="3"/>
      <c r="F156" s="4"/>
      <c r="G156" s="3"/>
      <c r="H156" s="3"/>
      <c r="I156" s="5"/>
      <c r="J156" s="3"/>
      <c r="K156" s="2"/>
      <c r="L156" s="6" t="str">
        <f aca="false">IF(OR(A156="",K156=""),"",ROUND((K156-A156)*24,1))</f>
        <v/>
      </c>
      <c r="M156" s="4"/>
      <c r="N156" s="7" t="str">
        <f aca="false">IF(OR(J156="",J156="Booked",J156="Lost"),"",IF(J156="With client",INT(IF(M156="",A156,M156))+IF(M156="",Settings!$B$5,Settings!$B$6),INT(IF(M156="",A156,M156))))</f>
        <v/>
      </c>
      <c r="O156" s="8" t="str">
        <f aca="true">IF(J156="","",IF(AND(J156="New",K156=""),"REPLY NOW",IF(N156="","",IF(AND(J156="With client",TODAY()-INT(IF(M156="",A156,M156))&gt;=Settings!$B$7),"MARK LOST",IF(N156&lt;TODAY(),"OVERDUE",IF(N156=TODAY(),"DUE TODAY",""))))))</f>
        <v/>
      </c>
      <c r="P156" s="3"/>
    </row>
    <row r="157" customFormat="false" ht="15" hidden="false" customHeight="false" outlineLevel="0" collapsed="false">
      <c r="A157" s="2"/>
      <c r="B157" s="3"/>
      <c r="C157" s="3"/>
      <c r="D157" s="3"/>
      <c r="E157" s="3"/>
      <c r="F157" s="4"/>
      <c r="G157" s="3"/>
      <c r="H157" s="3"/>
      <c r="I157" s="5"/>
      <c r="J157" s="3"/>
      <c r="K157" s="2"/>
      <c r="L157" s="6" t="str">
        <f aca="false">IF(OR(A157="",K157=""),"",ROUND((K157-A157)*24,1))</f>
        <v/>
      </c>
      <c r="M157" s="4"/>
      <c r="N157" s="7" t="str">
        <f aca="false">IF(OR(J157="",J157="Booked",J157="Lost"),"",IF(J157="With client",INT(IF(M157="",A157,M157))+IF(M157="",Settings!$B$5,Settings!$B$6),INT(IF(M157="",A157,M157))))</f>
        <v/>
      </c>
      <c r="O157" s="8" t="str">
        <f aca="true">IF(J157="","",IF(AND(J157="New",K157=""),"REPLY NOW",IF(N157="","",IF(AND(J157="With client",TODAY()-INT(IF(M157="",A157,M157))&gt;=Settings!$B$7),"MARK LOST",IF(N157&lt;TODAY(),"OVERDUE",IF(N157=TODAY(),"DUE TODAY",""))))))</f>
        <v/>
      </c>
      <c r="P157" s="3"/>
    </row>
    <row r="158" customFormat="false" ht="15" hidden="false" customHeight="false" outlineLevel="0" collapsed="false">
      <c r="A158" s="2"/>
      <c r="B158" s="3"/>
      <c r="C158" s="3"/>
      <c r="D158" s="3"/>
      <c r="E158" s="3"/>
      <c r="F158" s="4"/>
      <c r="G158" s="3"/>
      <c r="H158" s="3"/>
      <c r="I158" s="5"/>
      <c r="J158" s="3"/>
      <c r="K158" s="2"/>
      <c r="L158" s="6" t="str">
        <f aca="false">IF(OR(A158="",K158=""),"",ROUND((K158-A158)*24,1))</f>
        <v/>
      </c>
      <c r="M158" s="4"/>
      <c r="N158" s="7" t="str">
        <f aca="false">IF(OR(J158="",J158="Booked",J158="Lost"),"",IF(J158="With client",INT(IF(M158="",A158,M158))+IF(M158="",Settings!$B$5,Settings!$B$6),INT(IF(M158="",A158,M158))))</f>
        <v/>
      </c>
      <c r="O158" s="8" t="str">
        <f aca="true">IF(J158="","",IF(AND(J158="New",K158=""),"REPLY NOW",IF(N158="","",IF(AND(J158="With client",TODAY()-INT(IF(M158="",A158,M158))&gt;=Settings!$B$7),"MARK LOST",IF(N158&lt;TODAY(),"OVERDUE",IF(N158=TODAY(),"DUE TODAY",""))))))</f>
        <v/>
      </c>
      <c r="P158" s="3"/>
    </row>
    <row r="159" customFormat="false" ht="15" hidden="false" customHeight="false" outlineLevel="0" collapsed="false">
      <c r="A159" s="2"/>
      <c r="B159" s="3"/>
      <c r="C159" s="3"/>
      <c r="D159" s="3"/>
      <c r="E159" s="3"/>
      <c r="F159" s="4"/>
      <c r="G159" s="3"/>
      <c r="H159" s="3"/>
      <c r="I159" s="5"/>
      <c r="J159" s="3"/>
      <c r="K159" s="2"/>
      <c r="L159" s="6" t="str">
        <f aca="false">IF(OR(A159="",K159=""),"",ROUND((K159-A159)*24,1))</f>
        <v/>
      </c>
      <c r="M159" s="4"/>
      <c r="N159" s="7" t="str">
        <f aca="false">IF(OR(J159="",J159="Booked",J159="Lost"),"",IF(J159="With client",INT(IF(M159="",A159,M159))+IF(M159="",Settings!$B$5,Settings!$B$6),INT(IF(M159="",A159,M159))))</f>
        <v/>
      </c>
      <c r="O159" s="8" t="str">
        <f aca="true">IF(J159="","",IF(AND(J159="New",K159=""),"REPLY NOW",IF(N159="","",IF(AND(J159="With client",TODAY()-INT(IF(M159="",A159,M159))&gt;=Settings!$B$7),"MARK LOST",IF(N159&lt;TODAY(),"OVERDUE",IF(N159=TODAY(),"DUE TODAY",""))))))</f>
        <v/>
      </c>
      <c r="P159" s="3"/>
    </row>
    <row r="160" customFormat="false" ht="15" hidden="false" customHeight="false" outlineLevel="0" collapsed="false">
      <c r="A160" s="2"/>
      <c r="B160" s="3"/>
      <c r="C160" s="3"/>
      <c r="D160" s="3"/>
      <c r="E160" s="3"/>
      <c r="F160" s="4"/>
      <c r="G160" s="3"/>
      <c r="H160" s="3"/>
      <c r="I160" s="5"/>
      <c r="J160" s="3"/>
      <c r="K160" s="2"/>
      <c r="L160" s="6" t="str">
        <f aca="false">IF(OR(A160="",K160=""),"",ROUND((K160-A160)*24,1))</f>
        <v/>
      </c>
      <c r="M160" s="4"/>
      <c r="N160" s="7" t="str">
        <f aca="false">IF(OR(J160="",J160="Booked",J160="Lost"),"",IF(J160="With client",INT(IF(M160="",A160,M160))+IF(M160="",Settings!$B$5,Settings!$B$6),INT(IF(M160="",A160,M160))))</f>
        <v/>
      </c>
      <c r="O160" s="8" t="str">
        <f aca="true">IF(J160="","",IF(AND(J160="New",K160=""),"REPLY NOW",IF(N160="","",IF(AND(J160="With client",TODAY()-INT(IF(M160="",A160,M160))&gt;=Settings!$B$7),"MARK LOST",IF(N160&lt;TODAY(),"OVERDUE",IF(N160=TODAY(),"DUE TODAY",""))))))</f>
        <v/>
      </c>
      <c r="P160" s="3"/>
    </row>
    <row r="161" customFormat="false" ht="15" hidden="false" customHeight="false" outlineLevel="0" collapsed="false">
      <c r="A161" s="2"/>
      <c r="B161" s="3"/>
      <c r="C161" s="3"/>
      <c r="D161" s="3"/>
      <c r="E161" s="3"/>
      <c r="F161" s="4"/>
      <c r="G161" s="3"/>
      <c r="H161" s="3"/>
      <c r="I161" s="5"/>
      <c r="J161" s="3"/>
      <c r="K161" s="2"/>
      <c r="L161" s="6" t="str">
        <f aca="false">IF(OR(A161="",K161=""),"",ROUND((K161-A161)*24,1))</f>
        <v/>
      </c>
      <c r="M161" s="4"/>
      <c r="N161" s="7" t="str">
        <f aca="false">IF(OR(J161="",J161="Booked",J161="Lost"),"",IF(J161="With client",INT(IF(M161="",A161,M161))+IF(M161="",Settings!$B$5,Settings!$B$6),INT(IF(M161="",A161,M161))))</f>
        <v/>
      </c>
      <c r="O161" s="8" t="str">
        <f aca="true">IF(J161="","",IF(AND(J161="New",K161=""),"REPLY NOW",IF(N161="","",IF(AND(J161="With client",TODAY()-INT(IF(M161="",A161,M161))&gt;=Settings!$B$7),"MARK LOST",IF(N161&lt;TODAY(),"OVERDUE",IF(N161=TODAY(),"DUE TODAY",""))))))</f>
        <v/>
      </c>
      <c r="P161" s="3"/>
    </row>
    <row r="162" customFormat="false" ht="15" hidden="false" customHeight="false" outlineLevel="0" collapsed="false">
      <c r="A162" s="2"/>
      <c r="B162" s="3"/>
      <c r="C162" s="3"/>
      <c r="D162" s="3"/>
      <c r="E162" s="3"/>
      <c r="F162" s="4"/>
      <c r="G162" s="3"/>
      <c r="H162" s="3"/>
      <c r="I162" s="5"/>
      <c r="J162" s="3"/>
      <c r="K162" s="2"/>
      <c r="L162" s="6" t="str">
        <f aca="false">IF(OR(A162="",K162=""),"",ROUND((K162-A162)*24,1))</f>
        <v/>
      </c>
      <c r="M162" s="4"/>
      <c r="N162" s="7" t="str">
        <f aca="false">IF(OR(J162="",J162="Booked",J162="Lost"),"",IF(J162="With client",INT(IF(M162="",A162,M162))+IF(M162="",Settings!$B$5,Settings!$B$6),INT(IF(M162="",A162,M162))))</f>
        <v/>
      </c>
      <c r="O162" s="8" t="str">
        <f aca="true">IF(J162="","",IF(AND(J162="New",K162=""),"REPLY NOW",IF(N162="","",IF(AND(J162="With client",TODAY()-INT(IF(M162="",A162,M162))&gt;=Settings!$B$7),"MARK LOST",IF(N162&lt;TODAY(),"OVERDUE",IF(N162=TODAY(),"DUE TODAY",""))))))</f>
        <v/>
      </c>
      <c r="P162" s="3"/>
    </row>
    <row r="163" customFormat="false" ht="15" hidden="false" customHeight="false" outlineLevel="0" collapsed="false">
      <c r="A163" s="2"/>
      <c r="B163" s="3"/>
      <c r="C163" s="3"/>
      <c r="D163" s="3"/>
      <c r="E163" s="3"/>
      <c r="F163" s="4"/>
      <c r="G163" s="3"/>
      <c r="H163" s="3"/>
      <c r="I163" s="5"/>
      <c r="J163" s="3"/>
      <c r="K163" s="2"/>
      <c r="L163" s="6" t="str">
        <f aca="false">IF(OR(A163="",K163=""),"",ROUND((K163-A163)*24,1))</f>
        <v/>
      </c>
      <c r="M163" s="4"/>
      <c r="N163" s="7" t="str">
        <f aca="false">IF(OR(J163="",J163="Booked",J163="Lost"),"",IF(J163="With client",INT(IF(M163="",A163,M163))+IF(M163="",Settings!$B$5,Settings!$B$6),INT(IF(M163="",A163,M163))))</f>
        <v/>
      </c>
      <c r="O163" s="8" t="str">
        <f aca="true">IF(J163="","",IF(AND(J163="New",K163=""),"REPLY NOW",IF(N163="","",IF(AND(J163="With client",TODAY()-INT(IF(M163="",A163,M163))&gt;=Settings!$B$7),"MARK LOST",IF(N163&lt;TODAY(),"OVERDUE",IF(N163=TODAY(),"DUE TODAY",""))))))</f>
        <v/>
      </c>
      <c r="P163" s="3"/>
    </row>
    <row r="164" customFormat="false" ht="15" hidden="false" customHeight="false" outlineLevel="0" collapsed="false">
      <c r="A164" s="2"/>
      <c r="B164" s="3"/>
      <c r="C164" s="3"/>
      <c r="D164" s="3"/>
      <c r="E164" s="3"/>
      <c r="F164" s="4"/>
      <c r="G164" s="3"/>
      <c r="H164" s="3"/>
      <c r="I164" s="5"/>
      <c r="J164" s="3"/>
      <c r="K164" s="2"/>
      <c r="L164" s="6" t="str">
        <f aca="false">IF(OR(A164="",K164=""),"",ROUND((K164-A164)*24,1))</f>
        <v/>
      </c>
      <c r="M164" s="4"/>
      <c r="N164" s="7" t="str">
        <f aca="false">IF(OR(J164="",J164="Booked",J164="Lost"),"",IF(J164="With client",INT(IF(M164="",A164,M164))+IF(M164="",Settings!$B$5,Settings!$B$6),INT(IF(M164="",A164,M164))))</f>
        <v/>
      </c>
      <c r="O164" s="8" t="str">
        <f aca="true">IF(J164="","",IF(AND(J164="New",K164=""),"REPLY NOW",IF(N164="","",IF(AND(J164="With client",TODAY()-INT(IF(M164="",A164,M164))&gt;=Settings!$B$7),"MARK LOST",IF(N164&lt;TODAY(),"OVERDUE",IF(N164=TODAY(),"DUE TODAY",""))))))</f>
        <v/>
      </c>
      <c r="P164" s="3"/>
    </row>
    <row r="165" customFormat="false" ht="15" hidden="false" customHeight="false" outlineLevel="0" collapsed="false">
      <c r="A165" s="2"/>
      <c r="B165" s="3"/>
      <c r="C165" s="3"/>
      <c r="D165" s="3"/>
      <c r="E165" s="3"/>
      <c r="F165" s="4"/>
      <c r="G165" s="3"/>
      <c r="H165" s="3"/>
      <c r="I165" s="5"/>
      <c r="J165" s="3"/>
      <c r="K165" s="2"/>
      <c r="L165" s="6" t="str">
        <f aca="false">IF(OR(A165="",K165=""),"",ROUND((K165-A165)*24,1))</f>
        <v/>
      </c>
      <c r="M165" s="4"/>
      <c r="N165" s="7" t="str">
        <f aca="false">IF(OR(J165="",J165="Booked",J165="Lost"),"",IF(J165="With client",INT(IF(M165="",A165,M165))+IF(M165="",Settings!$B$5,Settings!$B$6),INT(IF(M165="",A165,M165))))</f>
        <v/>
      </c>
      <c r="O165" s="8" t="str">
        <f aca="true">IF(J165="","",IF(AND(J165="New",K165=""),"REPLY NOW",IF(N165="","",IF(AND(J165="With client",TODAY()-INT(IF(M165="",A165,M165))&gt;=Settings!$B$7),"MARK LOST",IF(N165&lt;TODAY(),"OVERDUE",IF(N165=TODAY(),"DUE TODAY",""))))))</f>
        <v/>
      </c>
      <c r="P165" s="3"/>
    </row>
    <row r="166" customFormat="false" ht="15" hidden="false" customHeight="false" outlineLevel="0" collapsed="false">
      <c r="A166" s="2"/>
      <c r="B166" s="3"/>
      <c r="C166" s="3"/>
      <c r="D166" s="3"/>
      <c r="E166" s="3"/>
      <c r="F166" s="4"/>
      <c r="G166" s="3"/>
      <c r="H166" s="3"/>
      <c r="I166" s="5"/>
      <c r="J166" s="3"/>
      <c r="K166" s="2"/>
      <c r="L166" s="6" t="str">
        <f aca="false">IF(OR(A166="",K166=""),"",ROUND((K166-A166)*24,1))</f>
        <v/>
      </c>
      <c r="M166" s="4"/>
      <c r="N166" s="7" t="str">
        <f aca="false">IF(OR(J166="",J166="Booked",J166="Lost"),"",IF(J166="With client",INT(IF(M166="",A166,M166))+IF(M166="",Settings!$B$5,Settings!$B$6),INT(IF(M166="",A166,M166))))</f>
        <v/>
      </c>
      <c r="O166" s="8" t="str">
        <f aca="true">IF(J166="","",IF(AND(J166="New",K166=""),"REPLY NOW",IF(N166="","",IF(AND(J166="With client",TODAY()-INT(IF(M166="",A166,M166))&gt;=Settings!$B$7),"MARK LOST",IF(N166&lt;TODAY(),"OVERDUE",IF(N166=TODAY(),"DUE TODAY",""))))))</f>
        <v/>
      </c>
      <c r="P166" s="3"/>
    </row>
    <row r="167" customFormat="false" ht="15" hidden="false" customHeight="false" outlineLevel="0" collapsed="false">
      <c r="A167" s="2"/>
      <c r="B167" s="3"/>
      <c r="C167" s="3"/>
      <c r="D167" s="3"/>
      <c r="E167" s="3"/>
      <c r="F167" s="4"/>
      <c r="G167" s="3"/>
      <c r="H167" s="3"/>
      <c r="I167" s="5"/>
      <c r="J167" s="3"/>
      <c r="K167" s="2"/>
      <c r="L167" s="6" t="str">
        <f aca="false">IF(OR(A167="",K167=""),"",ROUND((K167-A167)*24,1))</f>
        <v/>
      </c>
      <c r="M167" s="4"/>
      <c r="N167" s="7" t="str">
        <f aca="false">IF(OR(J167="",J167="Booked",J167="Lost"),"",IF(J167="With client",INT(IF(M167="",A167,M167))+IF(M167="",Settings!$B$5,Settings!$B$6),INT(IF(M167="",A167,M167))))</f>
        <v/>
      </c>
      <c r="O167" s="8" t="str">
        <f aca="true">IF(J167="","",IF(AND(J167="New",K167=""),"REPLY NOW",IF(N167="","",IF(AND(J167="With client",TODAY()-INT(IF(M167="",A167,M167))&gt;=Settings!$B$7),"MARK LOST",IF(N167&lt;TODAY(),"OVERDUE",IF(N167=TODAY(),"DUE TODAY",""))))))</f>
        <v/>
      </c>
      <c r="P167" s="3"/>
    </row>
    <row r="168" customFormat="false" ht="15" hidden="false" customHeight="false" outlineLevel="0" collapsed="false">
      <c r="A168" s="2"/>
      <c r="B168" s="3"/>
      <c r="C168" s="3"/>
      <c r="D168" s="3"/>
      <c r="E168" s="3"/>
      <c r="F168" s="4"/>
      <c r="G168" s="3"/>
      <c r="H168" s="3"/>
      <c r="I168" s="5"/>
      <c r="J168" s="3"/>
      <c r="K168" s="2"/>
      <c r="L168" s="6" t="str">
        <f aca="false">IF(OR(A168="",K168=""),"",ROUND((K168-A168)*24,1))</f>
        <v/>
      </c>
      <c r="M168" s="4"/>
      <c r="N168" s="7" t="str">
        <f aca="false">IF(OR(J168="",J168="Booked",J168="Lost"),"",IF(J168="With client",INT(IF(M168="",A168,M168))+IF(M168="",Settings!$B$5,Settings!$B$6),INT(IF(M168="",A168,M168))))</f>
        <v/>
      </c>
      <c r="O168" s="8" t="str">
        <f aca="true">IF(J168="","",IF(AND(J168="New",K168=""),"REPLY NOW",IF(N168="","",IF(AND(J168="With client",TODAY()-INT(IF(M168="",A168,M168))&gt;=Settings!$B$7),"MARK LOST",IF(N168&lt;TODAY(),"OVERDUE",IF(N168=TODAY(),"DUE TODAY",""))))))</f>
        <v/>
      </c>
      <c r="P168" s="3"/>
    </row>
    <row r="169" customFormat="false" ht="15" hidden="false" customHeight="false" outlineLevel="0" collapsed="false">
      <c r="A169" s="2"/>
      <c r="B169" s="3"/>
      <c r="C169" s="3"/>
      <c r="D169" s="3"/>
      <c r="E169" s="3"/>
      <c r="F169" s="4"/>
      <c r="G169" s="3"/>
      <c r="H169" s="3"/>
      <c r="I169" s="5"/>
      <c r="J169" s="3"/>
      <c r="K169" s="2"/>
      <c r="L169" s="6" t="str">
        <f aca="false">IF(OR(A169="",K169=""),"",ROUND((K169-A169)*24,1))</f>
        <v/>
      </c>
      <c r="M169" s="4"/>
      <c r="N169" s="7" t="str">
        <f aca="false">IF(OR(J169="",J169="Booked",J169="Lost"),"",IF(J169="With client",INT(IF(M169="",A169,M169))+IF(M169="",Settings!$B$5,Settings!$B$6),INT(IF(M169="",A169,M169))))</f>
        <v/>
      </c>
      <c r="O169" s="8" t="str">
        <f aca="true">IF(J169="","",IF(AND(J169="New",K169=""),"REPLY NOW",IF(N169="","",IF(AND(J169="With client",TODAY()-INT(IF(M169="",A169,M169))&gt;=Settings!$B$7),"MARK LOST",IF(N169&lt;TODAY(),"OVERDUE",IF(N169=TODAY(),"DUE TODAY",""))))))</f>
        <v/>
      </c>
      <c r="P169" s="3"/>
    </row>
    <row r="170" customFormat="false" ht="15" hidden="false" customHeight="false" outlineLevel="0" collapsed="false">
      <c r="A170" s="2"/>
      <c r="B170" s="3"/>
      <c r="C170" s="3"/>
      <c r="D170" s="3"/>
      <c r="E170" s="3"/>
      <c r="F170" s="4"/>
      <c r="G170" s="3"/>
      <c r="H170" s="3"/>
      <c r="I170" s="5"/>
      <c r="J170" s="3"/>
      <c r="K170" s="2"/>
      <c r="L170" s="6" t="str">
        <f aca="false">IF(OR(A170="",K170=""),"",ROUND((K170-A170)*24,1))</f>
        <v/>
      </c>
      <c r="M170" s="4"/>
      <c r="N170" s="7" t="str">
        <f aca="false">IF(OR(J170="",J170="Booked",J170="Lost"),"",IF(J170="With client",INT(IF(M170="",A170,M170))+IF(M170="",Settings!$B$5,Settings!$B$6),INT(IF(M170="",A170,M170))))</f>
        <v/>
      </c>
      <c r="O170" s="8" t="str">
        <f aca="true">IF(J170="","",IF(AND(J170="New",K170=""),"REPLY NOW",IF(N170="","",IF(AND(J170="With client",TODAY()-INT(IF(M170="",A170,M170))&gt;=Settings!$B$7),"MARK LOST",IF(N170&lt;TODAY(),"OVERDUE",IF(N170=TODAY(),"DUE TODAY",""))))))</f>
        <v/>
      </c>
      <c r="P170" s="3"/>
    </row>
    <row r="171" customFormat="false" ht="15" hidden="false" customHeight="false" outlineLevel="0" collapsed="false">
      <c r="A171" s="2"/>
      <c r="B171" s="3"/>
      <c r="C171" s="3"/>
      <c r="D171" s="3"/>
      <c r="E171" s="3"/>
      <c r="F171" s="4"/>
      <c r="G171" s="3"/>
      <c r="H171" s="3"/>
      <c r="I171" s="5"/>
      <c r="J171" s="3"/>
      <c r="K171" s="2"/>
      <c r="L171" s="6" t="str">
        <f aca="false">IF(OR(A171="",K171=""),"",ROUND((K171-A171)*24,1))</f>
        <v/>
      </c>
      <c r="M171" s="4"/>
      <c r="N171" s="7" t="str">
        <f aca="false">IF(OR(J171="",J171="Booked",J171="Lost"),"",IF(J171="With client",INT(IF(M171="",A171,M171))+IF(M171="",Settings!$B$5,Settings!$B$6),INT(IF(M171="",A171,M171))))</f>
        <v/>
      </c>
      <c r="O171" s="8" t="str">
        <f aca="true">IF(J171="","",IF(AND(J171="New",K171=""),"REPLY NOW",IF(N171="","",IF(AND(J171="With client",TODAY()-INT(IF(M171="",A171,M171))&gt;=Settings!$B$7),"MARK LOST",IF(N171&lt;TODAY(),"OVERDUE",IF(N171=TODAY(),"DUE TODAY",""))))))</f>
        <v/>
      </c>
      <c r="P171" s="3"/>
    </row>
    <row r="172" customFormat="false" ht="15" hidden="false" customHeight="false" outlineLevel="0" collapsed="false">
      <c r="A172" s="2"/>
      <c r="B172" s="3"/>
      <c r="C172" s="3"/>
      <c r="D172" s="3"/>
      <c r="E172" s="3"/>
      <c r="F172" s="4"/>
      <c r="G172" s="3"/>
      <c r="H172" s="3"/>
      <c r="I172" s="5"/>
      <c r="J172" s="3"/>
      <c r="K172" s="2"/>
      <c r="L172" s="6" t="str">
        <f aca="false">IF(OR(A172="",K172=""),"",ROUND((K172-A172)*24,1))</f>
        <v/>
      </c>
      <c r="M172" s="4"/>
      <c r="N172" s="7" t="str">
        <f aca="false">IF(OR(J172="",J172="Booked",J172="Lost"),"",IF(J172="With client",INT(IF(M172="",A172,M172))+IF(M172="",Settings!$B$5,Settings!$B$6),INT(IF(M172="",A172,M172))))</f>
        <v/>
      </c>
      <c r="O172" s="8" t="str">
        <f aca="true">IF(J172="","",IF(AND(J172="New",K172=""),"REPLY NOW",IF(N172="","",IF(AND(J172="With client",TODAY()-INT(IF(M172="",A172,M172))&gt;=Settings!$B$7),"MARK LOST",IF(N172&lt;TODAY(),"OVERDUE",IF(N172=TODAY(),"DUE TODAY",""))))))</f>
        <v/>
      </c>
      <c r="P172" s="3"/>
    </row>
    <row r="173" customFormat="false" ht="15" hidden="false" customHeight="false" outlineLevel="0" collapsed="false">
      <c r="A173" s="2"/>
      <c r="B173" s="3"/>
      <c r="C173" s="3"/>
      <c r="D173" s="3"/>
      <c r="E173" s="3"/>
      <c r="F173" s="4"/>
      <c r="G173" s="3"/>
      <c r="H173" s="3"/>
      <c r="I173" s="5"/>
      <c r="J173" s="3"/>
      <c r="K173" s="2"/>
      <c r="L173" s="6" t="str">
        <f aca="false">IF(OR(A173="",K173=""),"",ROUND((K173-A173)*24,1))</f>
        <v/>
      </c>
      <c r="M173" s="4"/>
      <c r="N173" s="7" t="str">
        <f aca="false">IF(OR(J173="",J173="Booked",J173="Lost"),"",IF(J173="With client",INT(IF(M173="",A173,M173))+IF(M173="",Settings!$B$5,Settings!$B$6),INT(IF(M173="",A173,M173))))</f>
        <v/>
      </c>
      <c r="O173" s="8" t="str">
        <f aca="true">IF(J173="","",IF(AND(J173="New",K173=""),"REPLY NOW",IF(N173="","",IF(AND(J173="With client",TODAY()-INT(IF(M173="",A173,M173))&gt;=Settings!$B$7),"MARK LOST",IF(N173&lt;TODAY(),"OVERDUE",IF(N173=TODAY(),"DUE TODAY",""))))))</f>
        <v/>
      </c>
      <c r="P173" s="3"/>
    </row>
    <row r="174" customFormat="false" ht="15" hidden="false" customHeight="false" outlineLevel="0" collapsed="false">
      <c r="A174" s="2"/>
      <c r="B174" s="3"/>
      <c r="C174" s="3"/>
      <c r="D174" s="3"/>
      <c r="E174" s="3"/>
      <c r="F174" s="4"/>
      <c r="G174" s="3"/>
      <c r="H174" s="3"/>
      <c r="I174" s="5"/>
      <c r="J174" s="3"/>
      <c r="K174" s="2"/>
      <c r="L174" s="6" t="str">
        <f aca="false">IF(OR(A174="",K174=""),"",ROUND((K174-A174)*24,1))</f>
        <v/>
      </c>
      <c r="M174" s="4"/>
      <c r="N174" s="7" t="str">
        <f aca="false">IF(OR(J174="",J174="Booked",J174="Lost"),"",IF(J174="With client",INT(IF(M174="",A174,M174))+IF(M174="",Settings!$B$5,Settings!$B$6),INT(IF(M174="",A174,M174))))</f>
        <v/>
      </c>
      <c r="O174" s="8" t="str">
        <f aca="true">IF(J174="","",IF(AND(J174="New",K174=""),"REPLY NOW",IF(N174="","",IF(AND(J174="With client",TODAY()-INT(IF(M174="",A174,M174))&gt;=Settings!$B$7),"MARK LOST",IF(N174&lt;TODAY(),"OVERDUE",IF(N174=TODAY(),"DUE TODAY",""))))))</f>
        <v/>
      </c>
      <c r="P174" s="3"/>
    </row>
    <row r="175" customFormat="false" ht="15" hidden="false" customHeight="false" outlineLevel="0" collapsed="false">
      <c r="A175" s="2"/>
      <c r="B175" s="3"/>
      <c r="C175" s="3"/>
      <c r="D175" s="3"/>
      <c r="E175" s="3"/>
      <c r="F175" s="4"/>
      <c r="G175" s="3"/>
      <c r="H175" s="3"/>
      <c r="I175" s="5"/>
      <c r="J175" s="3"/>
      <c r="K175" s="2"/>
      <c r="L175" s="6" t="str">
        <f aca="false">IF(OR(A175="",K175=""),"",ROUND((K175-A175)*24,1))</f>
        <v/>
      </c>
      <c r="M175" s="4"/>
      <c r="N175" s="7" t="str">
        <f aca="false">IF(OR(J175="",J175="Booked",J175="Lost"),"",IF(J175="With client",INT(IF(M175="",A175,M175))+IF(M175="",Settings!$B$5,Settings!$B$6),INT(IF(M175="",A175,M175))))</f>
        <v/>
      </c>
      <c r="O175" s="8" t="str">
        <f aca="true">IF(J175="","",IF(AND(J175="New",K175=""),"REPLY NOW",IF(N175="","",IF(AND(J175="With client",TODAY()-INT(IF(M175="",A175,M175))&gt;=Settings!$B$7),"MARK LOST",IF(N175&lt;TODAY(),"OVERDUE",IF(N175=TODAY(),"DUE TODAY",""))))))</f>
        <v/>
      </c>
      <c r="P175" s="3"/>
    </row>
    <row r="176" customFormat="false" ht="15" hidden="false" customHeight="false" outlineLevel="0" collapsed="false">
      <c r="A176" s="2"/>
      <c r="B176" s="3"/>
      <c r="C176" s="3"/>
      <c r="D176" s="3"/>
      <c r="E176" s="3"/>
      <c r="F176" s="4"/>
      <c r="G176" s="3"/>
      <c r="H176" s="3"/>
      <c r="I176" s="5"/>
      <c r="J176" s="3"/>
      <c r="K176" s="2"/>
      <c r="L176" s="6" t="str">
        <f aca="false">IF(OR(A176="",K176=""),"",ROUND((K176-A176)*24,1))</f>
        <v/>
      </c>
      <c r="M176" s="4"/>
      <c r="N176" s="7" t="str">
        <f aca="false">IF(OR(J176="",J176="Booked",J176="Lost"),"",IF(J176="With client",INT(IF(M176="",A176,M176))+IF(M176="",Settings!$B$5,Settings!$B$6),INT(IF(M176="",A176,M176))))</f>
        <v/>
      </c>
      <c r="O176" s="8" t="str">
        <f aca="true">IF(J176="","",IF(AND(J176="New",K176=""),"REPLY NOW",IF(N176="","",IF(AND(J176="With client",TODAY()-INT(IF(M176="",A176,M176))&gt;=Settings!$B$7),"MARK LOST",IF(N176&lt;TODAY(),"OVERDUE",IF(N176=TODAY(),"DUE TODAY",""))))))</f>
        <v/>
      </c>
      <c r="P176" s="3"/>
    </row>
    <row r="177" customFormat="false" ht="15" hidden="false" customHeight="false" outlineLevel="0" collapsed="false">
      <c r="A177" s="2"/>
      <c r="B177" s="3"/>
      <c r="C177" s="3"/>
      <c r="D177" s="3"/>
      <c r="E177" s="3"/>
      <c r="F177" s="4"/>
      <c r="G177" s="3"/>
      <c r="H177" s="3"/>
      <c r="I177" s="5"/>
      <c r="J177" s="3"/>
      <c r="K177" s="2"/>
      <c r="L177" s="6" t="str">
        <f aca="false">IF(OR(A177="",K177=""),"",ROUND((K177-A177)*24,1))</f>
        <v/>
      </c>
      <c r="M177" s="4"/>
      <c r="N177" s="7" t="str">
        <f aca="false">IF(OR(J177="",J177="Booked",J177="Lost"),"",IF(J177="With client",INT(IF(M177="",A177,M177))+IF(M177="",Settings!$B$5,Settings!$B$6),INT(IF(M177="",A177,M177))))</f>
        <v/>
      </c>
      <c r="O177" s="8" t="str">
        <f aca="true">IF(J177="","",IF(AND(J177="New",K177=""),"REPLY NOW",IF(N177="","",IF(AND(J177="With client",TODAY()-INT(IF(M177="",A177,M177))&gt;=Settings!$B$7),"MARK LOST",IF(N177&lt;TODAY(),"OVERDUE",IF(N177=TODAY(),"DUE TODAY",""))))))</f>
        <v/>
      </c>
      <c r="P177" s="3"/>
    </row>
    <row r="178" customFormat="false" ht="15" hidden="false" customHeight="false" outlineLevel="0" collapsed="false">
      <c r="A178" s="2"/>
      <c r="B178" s="3"/>
      <c r="C178" s="3"/>
      <c r="D178" s="3"/>
      <c r="E178" s="3"/>
      <c r="F178" s="4"/>
      <c r="G178" s="3"/>
      <c r="H178" s="3"/>
      <c r="I178" s="5"/>
      <c r="J178" s="3"/>
      <c r="K178" s="2"/>
      <c r="L178" s="6" t="str">
        <f aca="false">IF(OR(A178="",K178=""),"",ROUND((K178-A178)*24,1))</f>
        <v/>
      </c>
      <c r="M178" s="4"/>
      <c r="N178" s="7" t="str">
        <f aca="false">IF(OR(J178="",J178="Booked",J178="Lost"),"",IF(J178="With client",INT(IF(M178="",A178,M178))+IF(M178="",Settings!$B$5,Settings!$B$6),INT(IF(M178="",A178,M178))))</f>
        <v/>
      </c>
      <c r="O178" s="8" t="str">
        <f aca="true">IF(J178="","",IF(AND(J178="New",K178=""),"REPLY NOW",IF(N178="","",IF(AND(J178="With client",TODAY()-INT(IF(M178="",A178,M178))&gt;=Settings!$B$7),"MARK LOST",IF(N178&lt;TODAY(),"OVERDUE",IF(N178=TODAY(),"DUE TODAY",""))))))</f>
        <v/>
      </c>
      <c r="P178" s="3"/>
    </row>
    <row r="179" customFormat="false" ht="15" hidden="false" customHeight="false" outlineLevel="0" collapsed="false">
      <c r="A179" s="2"/>
      <c r="B179" s="3"/>
      <c r="C179" s="3"/>
      <c r="D179" s="3"/>
      <c r="E179" s="3"/>
      <c r="F179" s="4"/>
      <c r="G179" s="3"/>
      <c r="H179" s="3"/>
      <c r="I179" s="5"/>
      <c r="J179" s="3"/>
      <c r="K179" s="2"/>
      <c r="L179" s="6" t="str">
        <f aca="false">IF(OR(A179="",K179=""),"",ROUND((K179-A179)*24,1))</f>
        <v/>
      </c>
      <c r="M179" s="4"/>
      <c r="N179" s="7" t="str">
        <f aca="false">IF(OR(J179="",J179="Booked",J179="Lost"),"",IF(J179="With client",INT(IF(M179="",A179,M179))+IF(M179="",Settings!$B$5,Settings!$B$6),INT(IF(M179="",A179,M179))))</f>
        <v/>
      </c>
      <c r="O179" s="8" t="str">
        <f aca="true">IF(J179="","",IF(AND(J179="New",K179=""),"REPLY NOW",IF(N179="","",IF(AND(J179="With client",TODAY()-INT(IF(M179="",A179,M179))&gt;=Settings!$B$7),"MARK LOST",IF(N179&lt;TODAY(),"OVERDUE",IF(N179=TODAY(),"DUE TODAY",""))))))</f>
        <v/>
      </c>
      <c r="P179" s="3"/>
    </row>
    <row r="180" customFormat="false" ht="15" hidden="false" customHeight="false" outlineLevel="0" collapsed="false">
      <c r="A180" s="2"/>
      <c r="B180" s="3"/>
      <c r="C180" s="3"/>
      <c r="D180" s="3"/>
      <c r="E180" s="3"/>
      <c r="F180" s="4"/>
      <c r="G180" s="3"/>
      <c r="H180" s="3"/>
      <c r="I180" s="5"/>
      <c r="J180" s="3"/>
      <c r="K180" s="2"/>
      <c r="L180" s="6" t="str">
        <f aca="false">IF(OR(A180="",K180=""),"",ROUND((K180-A180)*24,1))</f>
        <v/>
      </c>
      <c r="M180" s="4"/>
      <c r="N180" s="7" t="str">
        <f aca="false">IF(OR(J180="",J180="Booked",J180="Lost"),"",IF(J180="With client",INT(IF(M180="",A180,M180))+IF(M180="",Settings!$B$5,Settings!$B$6),INT(IF(M180="",A180,M180))))</f>
        <v/>
      </c>
      <c r="O180" s="8" t="str">
        <f aca="true">IF(J180="","",IF(AND(J180="New",K180=""),"REPLY NOW",IF(N180="","",IF(AND(J180="With client",TODAY()-INT(IF(M180="",A180,M180))&gt;=Settings!$B$7),"MARK LOST",IF(N180&lt;TODAY(),"OVERDUE",IF(N180=TODAY(),"DUE TODAY",""))))))</f>
        <v/>
      </c>
      <c r="P180" s="3"/>
    </row>
    <row r="181" customFormat="false" ht="15" hidden="false" customHeight="false" outlineLevel="0" collapsed="false">
      <c r="A181" s="2"/>
      <c r="B181" s="3"/>
      <c r="C181" s="3"/>
      <c r="D181" s="3"/>
      <c r="E181" s="3"/>
      <c r="F181" s="4"/>
      <c r="G181" s="3"/>
      <c r="H181" s="3"/>
      <c r="I181" s="5"/>
      <c r="J181" s="3"/>
      <c r="K181" s="2"/>
      <c r="L181" s="6" t="str">
        <f aca="false">IF(OR(A181="",K181=""),"",ROUND((K181-A181)*24,1))</f>
        <v/>
      </c>
      <c r="M181" s="4"/>
      <c r="N181" s="7" t="str">
        <f aca="false">IF(OR(J181="",J181="Booked",J181="Lost"),"",IF(J181="With client",INT(IF(M181="",A181,M181))+IF(M181="",Settings!$B$5,Settings!$B$6),INT(IF(M181="",A181,M181))))</f>
        <v/>
      </c>
      <c r="O181" s="8" t="str">
        <f aca="true">IF(J181="","",IF(AND(J181="New",K181=""),"REPLY NOW",IF(N181="","",IF(AND(J181="With client",TODAY()-INT(IF(M181="",A181,M181))&gt;=Settings!$B$7),"MARK LOST",IF(N181&lt;TODAY(),"OVERDUE",IF(N181=TODAY(),"DUE TODAY",""))))))</f>
        <v/>
      </c>
      <c r="P181" s="3"/>
    </row>
    <row r="182" customFormat="false" ht="15" hidden="false" customHeight="false" outlineLevel="0" collapsed="false">
      <c r="A182" s="2"/>
      <c r="B182" s="3"/>
      <c r="C182" s="3"/>
      <c r="D182" s="3"/>
      <c r="E182" s="3"/>
      <c r="F182" s="4"/>
      <c r="G182" s="3"/>
      <c r="H182" s="3"/>
      <c r="I182" s="5"/>
      <c r="J182" s="3"/>
      <c r="K182" s="2"/>
      <c r="L182" s="6" t="str">
        <f aca="false">IF(OR(A182="",K182=""),"",ROUND((K182-A182)*24,1))</f>
        <v/>
      </c>
      <c r="M182" s="4"/>
      <c r="N182" s="7" t="str">
        <f aca="false">IF(OR(J182="",J182="Booked",J182="Lost"),"",IF(J182="With client",INT(IF(M182="",A182,M182))+IF(M182="",Settings!$B$5,Settings!$B$6),INT(IF(M182="",A182,M182))))</f>
        <v/>
      </c>
      <c r="O182" s="8" t="str">
        <f aca="true">IF(J182="","",IF(AND(J182="New",K182=""),"REPLY NOW",IF(N182="","",IF(AND(J182="With client",TODAY()-INT(IF(M182="",A182,M182))&gt;=Settings!$B$7),"MARK LOST",IF(N182&lt;TODAY(),"OVERDUE",IF(N182=TODAY(),"DUE TODAY",""))))))</f>
        <v/>
      </c>
      <c r="P182" s="3"/>
    </row>
    <row r="183" customFormat="false" ht="15" hidden="false" customHeight="false" outlineLevel="0" collapsed="false">
      <c r="A183" s="2"/>
      <c r="B183" s="3"/>
      <c r="C183" s="3"/>
      <c r="D183" s="3"/>
      <c r="E183" s="3"/>
      <c r="F183" s="4"/>
      <c r="G183" s="3"/>
      <c r="H183" s="3"/>
      <c r="I183" s="5"/>
      <c r="J183" s="3"/>
      <c r="K183" s="2"/>
      <c r="L183" s="6" t="str">
        <f aca="false">IF(OR(A183="",K183=""),"",ROUND((K183-A183)*24,1))</f>
        <v/>
      </c>
      <c r="M183" s="4"/>
      <c r="N183" s="7" t="str">
        <f aca="false">IF(OR(J183="",J183="Booked",J183="Lost"),"",IF(J183="With client",INT(IF(M183="",A183,M183))+IF(M183="",Settings!$B$5,Settings!$B$6),INT(IF(M183="",A183,M183))))</f>
        <v/>
      </c>
      <c r="O183" s="8" t="str">
        <f aca="true">IF(J183="","",IF(AND(J183="New",K183=""),"REPLY NOW",IF(N183="","",IF(AND(J183="With client",TODAY()-INT(IF(M183="",A183,M183))&gt;=Settings!$B$7),"MARK LOST",IF(N183&lt;TODAY(),"OVERDUE",IF(N183=TODAY(),"DUE TODAY",""))))))</f>
        <v/>
      </c>
      <c r="P183" s="3"/>
    </row>
    <row r="184" customFormat="false" ht="15" hidden="false" customHeight="false" outlineLevel="0" collapsed="false">
      <c r="A184" s="2"/>
      <c r="B184" s="3"/>
      <c r="C184" s="3"/>
      <c r="D184" s="3"/>
      <c r="E184" s="3"/>
      <c r="F184" s="4"/>
      <c r="G184" s="3"/>
      <c r="H184" s="3"/>
      <c r="I184" s="5"/>
      <c r="J184" s="3"/>
      <c r="K184" s="2"/>
      <c r="L184" s="6" t="str">
        <f aca="false">IF(OR(A184="",K184=""),"",ROUND((K184-A184)*24,1))</f>
        <v/>
      </c>
      <c r="M184" s="4"/>
      <c r="N184" s="7" t="str">
        <f aca="false">IF(OR(J184="",J184="Booked",J184="Lost"),"",IF(J184="With client",INT(IF(M184="",A184,M184))+IF(M184="",Settings!$B$5,Settings!$B$6),INT(IF(M184="",A184,M184))))</f>
        <v/>
      </c>
      <c r="O184" s="8" t="str">
        <f aca="true">IF(J184="","",IF(AND(J184="New",K184=""),"REPLY NOW",IF(N184="","",IF(AND(J184="With client",TODAY()-INT(IF(M184="",A184,M184))&gt;=Settings!$B$7),"MARK LOST",IF(N184&lt;TODAY(),"OVERDUE",IF(N184=TODAY(),"DUE TODAY",""))))))</f>
        <v/>
      </c>
      <c r="P184" s="3"/>
    </row>
    <row r="185" customFormat="false" ht="15" hidden="false" customHeight="false" outlineLevel="0" collapsed="false">
      <c r="A185" s="2"/>
      <c r="B185" s="3"/>
      <c r="C185" s="3"/>
      <c r="D185" s="3"/>
      <c r="E185" s="3"/>
      <c r="F185" s="4"/>
      <c r="G185" s="3"/>
      <c r="H185" s="3"/>
      <c r="I185" s="5"/>
      <c r="J185" s="3"/>
      <c r="K185" s="2"/>
      <c r="L185" s="6" t="str">
        <f aca="false">IF(OR(A185="",K185=""),"",ROUND((K185-A185)*24,1))</f>
        <v/>
      </c>
      <c r="M185" s="4"/>
      <c r="N185" s="7" t="str">
        <f aca="false">IF(OR(J185="",J185="Booked",J185="Lost"),"",IF(J185="With client",INT(IF(M185="",A185,M185))+IF(M185="",Settings!$B$5,Settings!$B$6),INT(IF(M185="",A185,M185))))</f>
        <v/>
      </c>
      <c r="O185" s="8" t="str">
        <f aca="true">IF(J185="","",IF(AND(J185="New",K185=""),"REPLY NOW",IF(N185="","",IF(AND(J185="With client",TODAY()-INT(IF(M185="",A185,M185))&gt;=Settings!$B$7),"MARK LOST",IF(N185&lt;TODAY(),"OVERDUE",IF(N185=TODAY(),"DUE TODAY",""))))))</f>
        <v/>
      </c>
      <c r="P185" s="3"/>
    </row>
    <row r="186" customFormat="false" ht="15" hidden="false" customHeight="false" outlineLevel="0" collapsed="false">
      <c r="A186" s="2"/>
      <c r="B186" s="3"/>
      <c r="C186" s="3"/>
      <c r="D186" s="3"/>
      <c r="E186" s="3"/>
      <c r="F186" s="4"/>
      <c r="G186" s="3"/>
      <c r="H186" s="3"/>
      <c r="I186" s="5"/>
      <c r="J186" s="3"/>
      <c r="K186" s="2"/>
      <c r="L186" s="6" t="str">
        <f aca="false">IF(OR(A186="",K186=""),"",ROUND((K186-A186)*24,1))</f>
        <v/>
      </c>
      <c r="M186" s="4"/>
      <c r="N186" s="7" t="str">
        <f aca="false">IF(OR(J186="",J186="Booked",J186="Lost"),"",IF(J186="With client",INT(IF(M186="",A186,M186))+IF(M186="",Settings!$B$5,Settings!$B$6),INT(IF(M186="",A186,M186))))</f>
        <v/>
      </c>
      <c r="O186" s="8" t="str">
        <f aca="true">IF(J186="","",IF(AND(J186="New",K186=""),"REPLY NOW",IF(N186="","",IF(AND(J186="With client",TODAY()-INT(IF(M186="",A186,M186))&gt;=Settings!$B$7),"MARK LOST",IF(N186&lt;TODAY(),"OVERDUE",IF(N186=TODAY(),"DUE TODAY",""))))))</f>
        <v/>
      </c>
      <c r="P186" s="3"/>
    </row>
    <row r="187" customFormat="false" ht="15" hidden="false" customHeight="false" outlineLevel="0" collapsed="false">
      <c r="A187" s="2"/>
      <c r="B187" s="3"/>
      <c r="C187" s="3"/>
      <c r="D187" s="3"/>
      <c r="E187" s="3"/>
      <c r="F187" s="4"/>
      <c r="G187" s="3"/>
      <c r="H187" s="3"/>
      <c r="I187" s="5"/>
      <c r="J187" s="3"/>
      <c r="K187" s="2"/>
      <c r="L187" s="6" t="str">
        <f aca="false">IF(OR(A187="",K187=""),"",ROUND((K187-A187)*24,1))</f>
        <v/>
      </c>
      <c r="M187" s="4"/>
      <c r="N187" s="7" t="str">
        <f aca="false">IF(OR(J187="",J187="Booked",J187="Lost"),"",IF(J187="With client",INT(IF(M187="",A187,M187))+IF(M187="",Settings!$B$5,Settings!$B$6),INT(IF(M187="",A187,M187))))</f>
        <v/>
      </c>
      <c r="O187" s="8" t="str">
        <f aca="true">IF(J187="","",IF(AND(J187="New",K187=""),"REPLY NOW",IF(N187="","",IF(AND(J187="With client",TODAY()-INT(IF(M187="",A187,M187))&gt;=Settings!$B$7),"MARK LOST",IF(N187&lt;TODAY(),"OVERDUE",IF(N187=TODAY(),"DUE TODAY",""))))))</f>
        <v/>
      </c>
      <c r="P187" s="3"/>
    </row>
    <row r="188" customFormat="false" ht="15" hidden="false" customHeight="false" outlineLevel="0" collapsed="false">
      <c r="A188" s="2"/>
      <c r="B188" s="3"/>
      <c r="C188" s="3"/>
      <c r="D188" s="3"/>
      <c r="E188" s="3"/>
      <c r="F188" s="4"/>
      <c r="G188" s="3"/>
      <c r="H188" s="3"/>
      <c r="I188" s="5"/>
      <c r="J188" s="3"/>
      <c r="K188" s="2"/>
      <c r="L188" s="6" t="str">
        <f aca="false">IF(OR(A188="",K188=""),"",ROUND((K188-A188)*24,1))</f>
        <v/>
      </c>
      <c r="M188" s="4"/>
      <c r="N188" s="7" t="str">
        <f aca="false">IF(OR(J188="",J188="Booked",J188="Lost"),"",IF(J188="With client",INT(IF(M188="",A188,M188))+IF(M188="",Settings!$B$5,Settings!$B$6),INT(IF(M188="",A188,M188))))</f>
        <v/>
      </c>
      <c r="O188" s="8" t="str">
        <f aca="true">IF(J188="","",IF(AND(J188="New",K188=""),"REPLY NOW",IF(N188="","",IF(AND(J188="With client",TODAY()-INT(IF(M188="",A188,M188))&gt;=Settings!$B$7),"MARK LOST",IF(N188&lt;TODAY(),"OVERDUE",IF(N188=TODAY(),"DUE TODAY",""))))))</f>
        <v/>
      </c>
      <c r="P188" s="3"/>
    </row>
    <row r="189" customFormat="false" ht="15" hidden="false" customHeight="false" outlineLevel="0" collapsed="false">
      <c r="A189" s="2"/>
      <c r="B189" s="3"/>
      <c r="C189" s="3"/>
      <c r="D189" s="3"/>
      <c r="E189" s="3"/>
      <c r="F189" s="4"/>
      <c r="G189" s="3"/>
      <c r="H189" s="3"/>
      <c r="I189" s="5"/>
      <c r="J189" s="3"/>
      <c r="K189" s="2"/>
      <c r="L189" s="6" t="str">
        <f aca="false">IF(OR(A189="",K189=""),"",ROUND((K189-A189)*24,1))</f>
        <v/>
      </c>
      <c r="M189" s="4"/>
      <c r="N189" s="7" t="str">
        <f aca="false">IF(OR(J189="",J189="Booked",J189="Lost"),"",IF(J189="With client",INT(IF(M189="",A189,M189))+IF(M189="",Settings!$B$5,Settings!$B$6),INT(IF(M189="",A189,M189))))</f>
        <v/>
      </c>
      <c r="O189" s="8" t="str">
        <f aca="true">IF(J189="","",IF(AND(J189="New",K189=""),"REPLY NOW",IF(N189="","",IF(AND(J189="With client",TODAY()-INT(IF(M189="",A189,M189))&gt;=Settings!$B$7),"MARK LOST",IF(N189&lt;TODAY(),"OVERDUE",IF(N189=TODAY(),"DUE TODAY",""))))))</f>
        <v/>
      </c>
      <c r="P189" s="3"/>
    </row>
    <row r="190" customFormat="false" ht="15" hidden="false" customHeight="false" outlineLevel="0" collapsed="false">
      <c r="A190" s="2"/>
      <c r="B190" s="3"/>
      <c r="C190" s="3"/>
      <c r="D190" s="3"/>
      <c r="E190" s="3"/>
      <c r="F190" s="4"/>
      <c r="G190" s="3"/>
      <c r="H190" s="3"/>
      <c r="I190" s="5"/>
      <c r="J190" s="3"/>
      <c r="K190" s="2"/>
      <c r="L190" s="6" t="str">
        <f aca="false">IF(OR(A190="",K190=""),"",ROUND((K190-A190)*24,1))</f>
        <v/>
      </c>
      <c r="M190" s="4"/>
      <c r="N190" s="7" t="str">
        <f aca="false">IF(OR(J190="",J190="Booked",J190="Lost"),"",IF(J190="With client",INT(IF(M190="",A190,M190))+IF(M190="",Settings!$B$5,Settings!$B$6),INT(IF(M190="",A190,M190))))</f>
        <v/>
      </c>
      <c r="O190" s="8" t="str">
        <f aca="true">IF(J190="","",IF(AND(J190="New",K190=""),"REPLY NOW",IF(N190="","",IF(AND(J190="With client",TODAY()-INT(IF(M190="",A190,M190))&gt;=Settings!$B$7),"MARK LOST",IF(N190&lt;TODAY(),"OVERDUE",IF(N190=TODAY(),"DUE TODAY",""))))))</f>
        <v/>
      </c>
      <c r="P190" s="3"/>
    </row>
    <row r="191" customFormat="false" ht="15" hidden="false" customHeight="false" outlineLevel="0" collapsed="false">
      <c r="A191" s="2"/>
      <c r="B191" s="3"/>
      <c r="C191" s="3"/>
      <c r="D191" s="3"/>
      <c r="E191" s="3"/>
      <c r="F191" s="4"/>
      <c r="G191" s="3"/>
      <c r="H191" s="3"/>
      <c r="I191" s="5"/>
      <c r="J191" s="3"/>
      <c r="K191" s="2"/>
      <c r="L191" s="6" t="str">
        <f aca="false">IF(OR(A191="",K191=""),"",ROUND((K191-A191)*24,1))</f>
        <v/>
      </c>
      <c r="M191" s="4"/>
      <c r="N191" s="7" t="str">
        <f aca="false">IF(OR(J191="",J191="Booked",J191="Lost"),"",IF(J191="With client",INT(IF(M191="",A191,M191))+IF(M191="",Settings!$B$5,Settings!$B$6),INT(IF(M191="",A191,M191))))</f>
        <v/>
      </c>
      <c r="O191" s="8" t="str">
        <f aca="true">IF(J191="","",IF(AND(J191="New",K191=""),"REPLY NOW",IF(N191="","",IF(AND(J191="With client",TODAY()-INT(IF(M191="",A191,M191))&gt;=Settings!$B$7),"MARK LOST",IF(N191&lt;TODAY(),"OVERDUE",IF(N191=TODAY(),"DUE TODAY",""))))))</f>
        <v/>
      </c>
      <c r="P191" s="3"/>
    </row>
    <row r="192" customFormat="false" ht="15" hidden="false" customHeight="false" outlineLevel="0" collapsed="false">
      <c r="A192" s="2"/>
      <c r="B192" s="3"/>
      <c r="C192" s="3"/>
      <c r="D192" s="3"/>
      <c r="E192" s="3"/>
      <c r="F192" s="4"/>
      <c r="G192" s="3"/>
      <c r="H192" s="3"/>
      <c r="I192" s="5"/>
      <c r="J192" s="3"/>
      <c r="K192" s="2"/>
      <c r="L192" s="6" t="str">
        <f aca="false">IF(OR(A192="",K192=""),"",ROUND((K192-A192)*24,1))</f>
        <v/>
      </c>
      <c r="M192" s="4"/>
      <c r="N192" s="7" t="str">
        <f aca="false">IF(OR(J192="",J192="Booked",J192="Lost"),"",IF(J192="With client",INT(IF(M192="",A192,M192))+IF(M192="",Settings!$B$5,Settings!$B$6),INT(IF(M192="",A192,M192))))</f>
        <v/>
      </c>
      <c r="O192" s="8" t="str">
        <f aca="true">IF(J192="","",IF(AND(J192="New",K192=""),"REPLY NOW",IF(N192="","",IF(AND(J192="With client",TODAY()-INT(IF(M192="",A192,M192))&gt;=Settings!$B$7),"MARK LOST",IF(N192&lt;TODAY(),"OVERDUE",IF(N192=TODAY(),"DUE TODAY",""))))))</f>
        <v/>
      </c>
      <c r="P192" s="3"/>
    </row>
    <row r="193" customFormat="false" ht="15" hidden="false" customHeight="false" outlineLevel="0" collapsed="false">
      <c r="A193" s="2"/>
      <c r="B193" s="3"/>
      <c r="C193" s="3"/>
      <c r="D193" s="3"/>
      <c r="E193" s="3"/>
      <c r="F193" s="4"/>
      <c r="G193" s="3"/>
      <c r="H193" s="3"/>
      <c r="I193" s="5"/>
      <c r="J193" s="3"/>
      <c r="K193" s="2"/>
      <c r="L193" s="6" t="str">
        <f aca="false">IF(OR(A193="",K193=""),"",ROUND((K193-A193)*24,1))</f>
        <v/>
      </c>
      <c r="M193" s="4"/>
      <c r="N193" s="7" t="str">
        <f aca="false">IF(OR(J193="",J193="Booked",J193="Lost"),"",IF(J193="With client",INT(IF(M193="",A193,M193))+IF(M193="",Settings!$B$5,Settings!$B$6),INT(IF(M193="",A193,M193))))</f>
        <v/>
      </c>
      <c r="O193" s="8" t="str">
        <f aca="true">IF(J193="","",IF(AND(J193="New",K193=""),"REPLY NOW",IF(N193="","",IF(AND(J193="With client",TODAY()-INT(IF(M193="",A193,M193))&gt;=Settings!$B$7),"MARK LOST",IF(N193&lt;TODAY(),"OVERDUE",IF(N193=TODAY(),"DUE TODAY",""))))))</f>
        <v/>
      </c>
      <c r="P193" s="3"/>
    </row>
    <row r="194" customFormat="false" ht="15" hidden="false" customHeight="false" outlineLevel="0" collapsed="false">
      <c r="A194" s="2"/>
      <c r="B194" s="3"/>
      <c r="C194" s="3"/>
      <c r="D194" s="3"/>
      <c r="E194" s="3"/>
      <c r="F194" s="4"/>
      <c r="G194" s="3"/>
      <c r="H194" s="3"/>
      <c r="I194" s="5"/>
      <c r="J194" s="3"/>
      <c r="K194" s="2"/>
      <c r="L194" s="6" t="str">
        <f aca="false">IF(OR(A194="",K194=""),"",ROUND((K194-A194)*24,1))</f>
        <v/>
      </c>
      <c r="M194" s="4"/>
      <c r="N194" s="7" t="str">
        <f aca="false">IF(OR(J194="",J194="Booked",J194="Lost"),"",IF(J194="With client",INT(IF(M194="",A194,M194))+IF(M194="",Settings!$B$5,Settings!$B$6),INT(IF(M194="",A194,M194))))</f>
        <v/>
      </c>
      <c r="O194" s="8" t="str">
        <f aca="true">IF(J194="","",IF(AND(J194="New",K194=""),"REPLY NOW",IF(N194="","",IF(AND(J194="With client",TODAY()-INT(IF(M194="",A194,M194))&gt;=Settings!$B$7),"MARK LOST",IF(N194&lt;TODAY(),"OVERDUE",IF(N194=TODAY(),"DUE TODAY",""))))))</f>
        <v/>
      </c>
      <c r="P194" s="3"/>
    </row>
    <row r="195" customFormat="false" ht="15" hidden="false" customHeight="false" outlineLevel="0" collapsed="false">
      <c r="A195" s="2"/>
      <c r="B195" s="3"/>
      <c r="C195" s="3"/>
      <c r="D195" s="3"/>
      <c r="E195" s="3"/>
      <c r="F195" s="4"/>
      <c r="G195" s="3"/>
      <c r="H195" s="3"/>
      <c r="I195" s="5"/>
      <c r="J195" s="3"/>
      <c r="K195" s="2"/>
      <c r="L195" s="6" t="str">
        <f aca="false">IF(OR(A195="",K195=""),"",ROUND((K195-A195)*24,1))</f>
        <v/>
      </c>
      <c r="M195" s="4"/>
      <c r="N195" s="7" t="str">
        <f aca="false">IF(OR(J195="",J195="Booked",J195="Lost"),"",IF(J195="With client",INT(IF(M195="",A195,M195))+IF(M195="",Settings!$B$5,Settings!$B$6),INT(IF(M195="",A195,M195))))</f>
        <v/>
      </c>
      <c r="O195" s="8" t="str">
        <f aca="true">IF(J195="","",IF(AND(J195="New",K195=""),"REPLY NOW",IF(N195="","",IF(AND(J195="With client",TODAY()-INT(IF(M195="",A195,M195))&gt;=Settings!$B$7),"MARK LOST",IF(N195&lt;TODAY(),"OVERDUE",IF(N195=TODAY(),"DUE TODAY",""))))))</f>
        <v/>
      </c>
      <c r="P195" s="3"/>
    </row>
    <row r="196" customFormat="false" ht="15" hidden="false" customHeight="false" outlineLevel="0" collapsed="false">
      <c r="A196" s="2"/>
      <c r="B196" s="3"/>
      <c r="C196" s="3"/>
      <c r="D196" s="3"/>
      <c r="E196" s="3"/>
      <c r="F196" s="4"/>
      <c r="G196" s="3"/>
      <c r="H196" s="3"/>
      <c r="I196" s="5"/>
      <c r="J196" s="3"/>
      <c r="K196" s="2"/>
      <c r="L196" s="6" t="str">
        <f aca="false">IF(OR(A196="",K196=""),"",ROUND((K196-A196)*24,1))</f>
        <v/>
      </c>
      <c r="M196" s="4"/>
      <c r="N196" s="7" t="str">
        <f aca="false">IF(OR(J196="",J196="Booked",J196="Lost"),"",IF(J196="With client",INT(IF(M196="",A196,M196))+IF(M196="",Settings!$B$5,Settings!$B$6),INT(IF(M196="",A196,M196))))</f>
        <v/>
      </c>
      <c r="O196" s="8" t="str">
        <f aca="true">IF(J196="","",IF(AND(J196="New",K196=""),"REPLY NOW",IF(N196="","",IF(AND(J196="With client",TODAY()-INT(IF(M196="",A196,M196))&gt;=Settings!$B$7),"MARK LOST",IF(N196&lt;TODAY(),"OVERDUE",IF(N196=TODAY(),"DUE TODAY",""))))))</f>
        <v/>
      </c>
      <c r="P196" s="3"/>
    </row>
    <row r="197" customFormat="false" ht="15" hidden="false" customHeight="false" outlineLevel="0" collapsed="false">
      <c r="A197" s="2"/>
      <c r="B197" s="3"/>
      <c r="C197" s="3"/>
      <c r="D197" s="3"/>
      <c r="E197" s="3"/>
      <c r="F197" s="4"/>
      <c r="G197" s="3"/>
      <c r="H197" s="3"/>
      <c r="I197" s="5"/>
      <c r="J197" s="3"/>
      <c r="K197" s="2"/>
      <c r="L197" s="6" t="str">
        <f aca="false">IF(OR(A197="",K197=""),"",ROUND((K197-A197)*24,1))</f>
        <v/>
      </c>
      <c r="M197" s="4"/>
      <c r="N197" s="7" t="str">
        <f aca="false">IF(OR(J197="",J197="Booked",J197="Lost"),"",IF(J197="With client",INT(IF(M197="",A197,M197))+IF(M197="",Settings!$B$5,Settings!$B$6),INT(IF(M197="",A197,M197))))</f>
        <v/>
      </c>
      <c r="O197" s="8" t="str">
        <f aca="true">IF(J197="","",IF(AND(J197="New",K197=""),"REPLY NOW",IF(N197="","",IF(AND(J197="With client",TODAY()-INT(IF(M197="",A197,M197))&gt;=Settings!$B$7),"MARK LOST",IF(N197&lt;TODAY(),"OVERDUE",IF(N197=TODAY(),"DUE TODAY",""))))))</f>
        <v/>
      </c>
      <c r="P197" s="3"/>
    </row>
    <row r="198" customFormat="false" ht="15" hidden="false" customHeight="false" outlineLevel="0" collapsed="false">
      <c r="A198" s="2"/>
      <c r="B198" s="3"/>
      <c r="C198" s="3"/>
      <c r="D198" s="3"/>
      <c r="E198" s="3"/>
      <c r="F198" s="4"/>
      <c r="G198" s="3"/>
      <c r="H198" s="3"/>
      <c r="I198" s="5"/>
      <c r="J198" s="3"/>
      <c r="K198" s="2"/>
      <c r="L198" s="6" t="str">
        <f aca="false">IF(OR(A198="",K198=""),"",ROUND((K198-A198)*24,1))</f>
        <v/>
      </c>
      <c r="M198" s="4"/>
      <c r="N198" s="7" t="str">
        <f aca="false">IF(OR(J198="",J198="Booked",J198="Lost"),"",IF(J198="With client",INT(IF(M198="",A198,M198))+IF(M198="",Settings!$B$5,Settings!$B$6),INT(IF(M198="",A198,M198))))</f>
        <v/>
      </c>
      <c r="O198" s="8" t="str">
        <f aca="true">IF(J198="","",IF(AND(J198="New",K198=""),"REPLY NOW",IF(N198="","",IF(AND(J198="With client",TODAY()-INT(IF(M198="",A198,M198))&gt;=Settings!$B$7),"MARK LOST",IF(N198&lt;TODAY(),"OVERDUE",IF(N198=TODAY(),"DUE TODAY",""))))))</f>
        <v/>
      </c>
      <c r="P198" s="3"/>
    </row>
    <row r="199" customFormat="false" ht="15" hidden="false" customHeight="false" outlineLevel="0" collapsed="false">
      <c r="A199" s="2"/>
      <c r="B199" s="3"/>
      <c r="C199" s="3"/>
      <c r="D199" s="3"/>
      <c r="E199" s="3"/>
      <c r="F199" s="4"/>
      <c r="G199" s="3"/>
      <c r="H199" s="3"/>
      <c r="I199" s="5"/>
      <c r="J199" s="3"/>
      <c r="K199" s="2"/>
      <c r="L199" s="6" t="str">
        <f aca="false">IF(OR(A199="",K199=""),"",ROUND((K199-A199)*24,1))</f>
        <v/>
      </c>
      <c r="M199" s="4"/>
      <c r="N199" s="7" t="str">
        <f aca="false">IF(OR(J199="",J199="Booked",J199="Lost"),"",IF(J199="With client",INT(IF(M199="",A199,M199))+IF(M199="",Settings!$B$5,Settings!$B$6),INT(IF(M199="",A199,M199))))</f>
        <v/>
      </c>
      <c r="O199" s="8" t="str">
        <f aca="true">IF(J199="","",IF(AND(J199="New",K199=""),"REPLY NOW",IF(N199="","",IF(AND(J199="With client",TODAY()-INT(IF(M199="",A199,M199))&gt;=Settings!$B$7),"MARK LOST",IF(N199&lt;TODAY(),"OVERDUE",IF(N199=TODAY(),"DUE TODAY",""))))))</f>
        <v/>
      </c>
      <c r="P199" s="3"/>
    </row>
    <row r="200" customFormat="false" ht="15" hidden="false" customHeight="false" outlineLevel="0" collapsed="false">
      <c r="A200" s="2"/>
      <c r="B200" s="3"/>
      <c r="C200" s="3"/>
      <c r="D200" s="3"/>
      <c r="E200" s="3"/>
      <c r="F200" s="4"/>
      <c r="G200" s="3"/>
      <c r="H200" s="3"/>
      <c r="I200" s="5"/>
      <c r="J200" s="3"/>
      <c r="K200" s="2"/>
      <c r="L200" s="6" t="str">
        <f aca="false">IF(OR(A200="",K200=""),"",ROUND((K200-A200)*24,1))</f>
        <v/>
      </c>
      <c r="M200" s="4"/>
      <c r="N200" s="7" t="str">
        <f aca="false">IF(OR(J200="",J200="Booked",J200="Lost"),"",IF(J200="With client",INT(IF(M200="",A200,M200))+IF(M200="",Settings!$B$5,Settings!$B$6),INT(IF(M200="",A200,M200))))</f>
        <v/>
      </c>
      <c r="O200" s="8" t="str">
        <f aca="true">IF(J200="","",IF(AND(J200="New",K200=""),"REPLY NOW",IF(N200="","",IF(AND(J200="With client",TODAY()-INT(IF(M200="",A200,M200))&gt;=Settings!$B$7),"MARK LOST",IF(N200&lt;TODAY(),"OVERDUE",IF(N200=TODAY(),"DUE TODAY",""))))))</f>
        <v/>
      </c>
      <c r="P200" s="3"/>
    </row>
    <row r="201" customFormat="false" ht="15" hidden="false" customHeight="false" outlineLevel="0" collapsed="false">
      <c r="A201" s="2"/>
      <c r="B201" s="3"/>
      <c r="C201" s="3"/>
      <c r="D201" s="3"/>
      <c r="E201" s="3"/>
      <c r="F201" s="4"/>
      <c r="G201" s="3"/>
      <c r="H201" s="3"/>
      <c r="I201" s="5"/>
      <c r="J201" s="3"/>
      <c r="K201" s="2"/>
      <c r="L201" s="6" t="str">
        <f aca="false">IF(OR(A201="",K201=""),"",ROUND((K201-A201)*24,1))</f>
        <v/>
      </c>
      <c r="M201" s="4"/>
      <c r="N201" s="7" t="str">
        <f aca="false">IF(OR(J201="",J201="Booked",J201="Lost"),"",IF(J201="With client",INT(IF(M201="",A201,M201))+IF(M201="",Settings!$B$5,Settings!$B$6),INT(IF(M201="",A201,M201))))</f>
        <v/>
      </c>
      <c r="O201" s="8" t="str">
        <f aca="true">IF(J201="","",IF(AND(J201="New",K201=""),"REPLY NOW",IF(N201="","",IF(AND(J201="With client",TODAY()-INT(IF(M201="",A201,M201))&gt;=Settings!$B$7),"MARK LOST",IF(N201&lt;TODAY(),"OVERDUE",IF(N201=TODAY(),"DUE TODAY",""))))))</f>
        <v/>
      </c>
      <c r="P201" s="3"/>
    </row>
  </sheetData>
  <conditionalFormatting sqref="A2:P201">
    <cfRule type="expression" priority="2" aboveAverage="0" equalAverage="0" bottom="0" percent="0" rank="0" text="" dxfId="0">
      <formula>$O2="REPLY NOW"</formula>
    </cfRule>
    <cfRule type="expression" priority="3" aboveAverage="0" equalAverage="0" bottom="0" percent="0" rank="0" text="" dxfId="1">
      <formula>$O2="OVERDUE"</formula>
    </cfRule>
    <cfRule type="expression" priority="4" aboveAverage="0" equalAverage="0" bottom="0" percent="0" rank="0" text="" dxfId="2">
      <formula>$O2="DUE TODAY"</formula>
    </cfRule>
    <cfRule type="expression" priority="5" aboveAverage="0" equalAverage="0" bottom="0" percent="0" rank="0" text="" dxfId="3">
      <formula>$O2="MARK LOST"</formula>
    </cfRule>
    <cfRule type="expression" priority="6" aboveAverage="0" equalAverage="0" bottom="0" percent="0" rank="0" text="" dxfId="4">
      <formula>$J2="Booked"</formula>
    </cfRule>
    <cfRule type="expression" priority="7" aboveAverage="0" equalAverage="0" bottom="0" percent="0" rank="0" text="" dxfId="5">
      <formula>$J2="Lost"</formula>
    </cfRule>
  </conditionalFormatting>
  <dataValidations count="2">
    <dataValidation allowBlank="true" errorStyle="stop" operator="between" showDropDown="false" showErrorMessage="false" showInputMessage="false" sqref="J2:J201" type="list">
      <formula1>Settings!$D$5:$D$9</formula1>
      <formula2>0</formula2>
    </dataValidation>
    <dataValidation allowBlank="true" errorStyle="stop" operator="between" showDropDown="false" showErrorMessage="false" showInputMessage="false" sqref="D2:D201" type="list">
      <formula1>Settings!$F$5:$F$12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2"/>
    <col collapsed="false" customWidth="true" hidden="false" outlineLevel="0" max="3" min="3" style="0" width="70"/>
  </cols>
  <sheetData>
    <row r="1" customFormat="false" ht="17.35" hidden="false" customHeight="false" outlineLevel="0" collapsed="false">
      <c r="A1" s="9" t="s">
        <v>37</v>
      </c>
    </row>
    <row r="2" customFormat="false" ht="15" hidden="false" customHeight="false" outlineLevel="0" collapsed="false">
      <c r="A2" s="10" t="s">
        <v>38</v>
      </c>
    </row>
    <row r="4" customFormat="false" ht="15" hidden="false" customHeight="false" outlineLevel="0" collapsed="false">
      <c r="A4" s="11" t="s">
        <v>39</v>
      </c>
    </row>
    <row r="5" customFormat="false" ht="15" hidden="false" customHeight="false" outlineLevel="0" collapsed="false">
      <c r="A5" s="12" t="s">
        <v>40</v>
      </c>
      <c r="B5" s="13" t="n">
        <f aca="false">COUNTA(Leads!B2:B201)</f>
        <v>3</v>
      </c>
    </row>
    <row r="6" customFormat="false" ht="15" hidden="false" customHeight="false" outlineLevel="0" collapsed="false">
      <c r="A6" s="12" t="s">
        <v>21</v>
      </c>
      <c r="B6" s="13" t="n">
        <f aca="false">COUNTIF(Leads!J2:J201,"New")</f>
        <v>1</v>
      </c>
    </row>
    <row r="7" customFormat="false" ht="15" hidden="false" customHeight="false" outlineLevel="0" collapsed="false">
      <c r="A7" s="12" t="s">
        <v>41</v>
      </c>
      <c r="B7" s="13" t="n">
        <f aca="false">COUNTIF(Leads!J2:J201,"Action required")</f>
        <v>0</v>
      </c>
    </row>
    <row r="8" customFormat="false" ht="15" hidden="false" customHeight="false" outlineLevel="0" collapsed="false">
      <c r="A8" s="12" t="s">
        <v>28</v>
      </c>
      <c r="B8" s="13" t="n">
        <f aca="false">COUNTIF(Leads!J2:J201,"With client")</f>
        <v>1</v>
      </c>
    </row>
    <row r="9" customFormat="false" ht="15" hidden="false" customHeight="false" outlineLevel="0" collapsed="false">
      <c r="A9" s="12" t="s">
        <v>35</v>
      </c>
      <c r="B9" s="13" t="n">
        <f aca="false">COUNTIF(Leads!J2:J201,"Booked")</f>
        <v>1</v>
      </c>
    </row>
    <row r="10" customFormat="false" ht="15" hidden="false" customHeight="false" outlineLevel="0" collapsed="false">
      <c r="A10" s="12" t="s">
        <v>42</v>
      </c>
      <c r="B10" s="13" t="n">
        <f aca="false">COUNTIF(Leads!J2:J201,"Lost")</f>
        <v>0</v>
      </c>
    </row>
    <row r="12" customFormat="false" ht="15" hidden="false" customHeight="false" outlineLevel="0" collapsed="false">
      <c r="A12" s="12" t="s">
        <v>43</v>
      </c>
      <c r="B12" s="14" t="n">
        <f aca="false">IF(B5=0,"",B9/B5)</f>
        <v>0.333333333333333</v>
      </c>
      <c r="C12" s="10" t="s">
        <v>44</v>
      </c>
    </row>
    <row r="14" customFormat="false" ht="15" hidden="false" customHeight="false" outlineLevel="0" collapsed="false">
      <c r="A14" s="11" t="s">
        <v>45</v>
      </c>
    </row>
    <row r="15" customFormat="false" ht="15" hidden="false" customHeight="false" outlineLevel="0" collapsed="false">
      <c r="A15" s="12" t="s">
        <v>46</v>
      </c>
      <c r="B15" s="15" t="n">
        <f aca="false">IFERROR(MEDIAN(Leads!L2:L201),"")</f>
        <v>0.4</v>
      </c>
      <c r="C15" s="10" t="s">
        <v>47</v>
      </c>
    </row>
    <row r="16" customFormat="false" ht="15" hidden="false" customHeight="false" outlineLevel="0" collapsed="false">
      <c r="A16" s="12" t="s">
        <v>48</v>
      </c>
      <c r="B16" s="14" t="n">
        <f aca="false">IFERROR(COUNTIF(Leads!L2:L201,"&lt;=1")/COUNT(Leads!L2:L201),"")</f>
        <v>1</v>
      </c>
    </row>
    <row r="17" customFormat="false" ht="15" hidden="false" customHeight="false" outlineLevel="0" collapsed="false">
      <c r="A17" s="12" t="s">
        <v>49</v>
      </c>
      <c r="B17" s="14" t="n">
        <f aca="false">IFERROR(COUNTIF(Leads!L2:L201,"&lt;=24")/COUNT(Leads!L2:L201),"")</f>
        <v>1</v>
      </c>
    </row>
    <row r="19" customFormat="false" ht="15" hidden="false" customHeight="false" outlineLevel="0" collapsed="false">
      <c r="A19" s="11" t="s">
        <v>50</v>
      </c>
    </row>
    <row r="20" customFormat="false" ht="15" hidden="false" customHeight="false" outlineLevel="0" collapsed="false">
      <c r="A20" s="12" t="s">
        <v>51</v>
      </c>
      <c r="B20" s="13" t="n">
        <f aca="false">COUNTIF(Leads!O2:O201,"REPLY NOW")</f>
        <v>1</v>
      </c>
    </row>
    <row r="21" customFormat="false" ht="15" hidden="false" customHeight="false" outlineLevel="0" collapsed="false">
      <c r="A21" s="12" t="s">
        <v>52</v>
      </c>
      <c r="B21" s="13" t="n">
        <f aca="false">COUNTIF(Leads!O2:O201,"OVERDUE")</f>
        <v>1</v>
      </c>
    </row>
    <row r="22" customFormat="false" ht="15" hidden="false" customHeight="false" outlineLevel="0" collapsed="false">
      <c r="A22" s="12" t="s">
        <v>53</v>
      </c>
      <c r="B22" s="13" t="n">
        <f aca="false">COUNTIF(Leads!O2:O201,"DUE TODAY")</f>
        <v>0</v>
      </c>
    </row>
    <row r="23" customFormat="false" ht="15" hidden="false" customHeight="false" outlineLevel="0" collapsed="false">
      <c r="A23" s="12" t="s">
        <v>54</v>
      </c>
      <c r="B23" s="13" t="n">
        <f aca="false">COUNTIF(Leads!O2:O201,"MARK LOST")</f>
        <v>0</v>
      </c>
    </row>
    <row r="25" customFormat="false" ht="15" hidden="false" customHeight="false" outlineLevel="0" collapsed="false">
      <c r="A25" s="11" t="s">
        <v>55</v>
      </c>
    </row>
    <row r="26" customFormat="false" ht="15" hidden="false" customHeight="false" outlineLevel="0" collapsed="false">
      <c r="A26" s="12" t="str">
        <f aca="false">Settings!F5</f>
        <v>Web form</v>
      </c>
      <c r="B26" s="13" t="n">
        <f aca="false">COUNTIF(Leads!D2:D201,A26)</f>
        <v>1</v>
      </c>
    </row>
    <row r="27" customFormat="false" ht="15" hidden="false" customHeight="false" outlineLevel="0" collapsed="false">
      <c r="A27" s="12" t="str">
        <f aca="false">Settings!F6</f>
        <v>Email</v>
      </c>
      <c r="B27" s="13" t="n">
        <f aca="false">COUNTIF(Leads!D2:D201,A27)</f>
        <v>1</v>
      </c>
    </row>
    <row r="28" customFormat="false" ht="15" hidden="false" customHeight="false" outlineLevel="0" collapsed="false">
      <c r="A28" s="12" t="str">
        <f aca="false">Settings!F7</f>
        <v>Phone</v>
      </c>
      <c r="B28" s="13" t="n">
        <f aca="false">COUNTIF(Leads!D2:D201,A28)</f>
        <v>0</v>
      </c>
    </row>
    <row r="29" customFormat="false" ht="15" hidden="false" customHeight="false" outlineLevel="0" collapsed="false">
      <c r="A29" s="12" t="str">
        <f aca="false">Settings!F8</f>
        <v>Referral</v>
      </c>
      <c r="B29" s="13" t="n">
        <f aca="false">COUNTIF(Leads!D2:D201,A29)</f>
        <v>1</v>
      </c>
    </row>
    <row r="30" customFormat="false" ht="15" hidden="false" customHeight="false" outlineLevel="0" collapsed="false">
      <c r="A30" s="12" t="str">
        <f aca="false">Settings!F9</f>
        <v>Instagram / Facebook</v>
      </c>
      <c r="B30" s="13" t="n">
        <f aca="false">COUNTIF(Leads!D2:D201,A30)</f>
        <v>0</v>
      </c>
    </row>
    <row r="31" customFormat="false" ht="15" hidden="false" customHeight="false" outlineLevel="0" collapsed="false">
      <c r="A31" s="12" t="str">
        <f aca="false">Settings!F10</f>
        <v>Google</v>
      </c>
      <c r="B31" s="13" t="n">
        <f aca="false">COUNTIF(Leads!D2:D201,A31)</f>
        <v>0</v>
      </c>
    </row>
    <row r="32" customFormat="false" ht="15" hidden="false" customHeight="false" outlineLevel="0" collapsed="false">
      <c r="A32" s="12" t="str">
        <f aca="false">Settings!F11</f>
        <v>Repeat client</v>
      </c>
      <c r="B32" s="13" t="n">
        <f aca="false">COUNTIF(Leads!D2:D201,A32)</f>
        <v>0</v>
      </c>
    </row>
    <row r="33" customFormat="false" ht="15" hidden="false" customHeight="false" outlineLevel="0" collapsed="false">
      <c r="A33" s="12" t="str">
        <f aca="false">Settings!F12</f>
        <v>Other</v>
      </c>
      <c r="B33" s="13" t="n">
        <f aca="false">COUNTIF(Leads!D2:D201,A33)</f>
        <v>0</v>
      </c>
    </row>
    <row r="35" customFormat="false" ht="15" hidden="false" customHeight="false" outlineLevel="0" collapsed="false">
      <c r="A35" s="11" t="s">
        <v>56</v>
      </c>
    </row>
    <row r="36" customFormat="false" ht="15" hidden="false" customHeight="false" outlineLevel="0" collapsed="false">
      <c r="A36" s="12" t="str">
        <f aca="false">Settings!F5</f>
        <v>Web form</v>
      </c>
      <c r="B36" s="13" t="n">
        <f aca="false">COUNTIFS(Leads!D2:D201,A36,Leads!J2:J201,"Booked")</f>
        <v>0</v>
      </c>
    </row>
    <row r="37" customFormat="false" ht="15" hidden="false" customHeight="false" outlineLevel="0" collapsed="false">
      <c r="A37" s="12" t="str">
        <f aca="false">Settings!F6</f>
        <v>Email</v>
      </c>
      <c r="B37" s="13" t="n">
        <f aca="false">COUNTIFS(Leads!D2:D201,A37,Leads!J2:J201,"Booked")</f>
        <v>0</v>
      </c>
    </row>
    <row r="38" customFormat="false" ht="15" hidden="false" customHeight="false" outlineLevel="0" collapsed="false">
      <c r="A38" s="12" t="str">
        <f aca="false">Settings!F7</f>
        <v>Phone</v>
      </c>
      <c r="B38" s="13" t="n">
        <f aca="false">COUNTIFS(Leads!D2:D201,A38,Leads!J2:J201,"Booked")</f>
        <v>0</v>
      </c>
    </row>
    <row r="39" customFormat="false" ht="15" hidden="false" customHeight="false" outlineLevel="0" collapsed="false">
      <c r="A39" s="12" t="str">
        <f aca="false">Settings!F8</f>
        <v>Referral</v>
      </c>
      <c r="B39" s="13" t="n">
        <f aca="false">COUNTIFS(Leads!D2:D201,A39,Leads!J2:J201,"Booked")</f>
        <v>1</v>
      </c>
    </row>
    <row r="40" customFormat="false" ht="15" hidden="false" customHeight="false" outlineLevel="0" collapsed="false">
      <c r="A40" s="12" t="str">
        <f aca="false">Settings!F9</f>
        <v>Instagram / Facebook</v>
      </c>
      <c r="B40" s="13" t="n">
        <f aca="false">COUNTIFS(Leads!D2:D201,A40,Leads!J2:J201,"Booked")</f>
        <v>0</v>
      </c>
    </row>
    <row r="41" customFormat="false" ht="15" hidden="false" customHeight="false" outlineLevel="0" collapsed="false">
      <c r="A41" s="12" t="str">
        <f aca="false">Settings!F10</f>
        <v>Google</v>
      </c>
      <c r="B41" s="13" t="n">
        <f aca="false">COUNTIFS(Leads!D2:D201,A41,Leads!J2:J201,"Booked")</f>
        <v>0</v>
      </c>
    </row>
    <row r="42" customFormat="false" ht="15" hidden="false" customHeight="false" outlineLevel="0" collapsed="false">
      <c r="A42" s="12" t="str">
        <f aca="false">Settings!F11</f>
        <v>Repeat client</v>
      </c>
      <c r="B42" s="13" t="n">
        <f aca="false">COUNTIFS(Leads!D2:D201,A42,Leads!J2:J201,"Booked")</f>
        <v>0</v>
      </c>
    </row>
    <row r="43" customFormat="false" ht="15" hidden="false" customHeight="false" outlineLevel="0" collapsed="false">
      <c r="A43" s="12" t="str">
        <f aca="false">Settings!F12</f>
        <v>Other</v>
      </c>
      <c r="B43" s="13" t="n">
        <f aca="false">COUNTIFS(Leads!D2:D201,A43,Leads!J2:J201,"Booked")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62"/>
    <col collapsed="false" customWidth="true" hidden="false" outlineLevel="0" max="2" min="2" style="0" width="8"/>
    <col collapsed="false" customWidth="true" hidden="false" outlineLevel="0" max="4" min="4" style="0" width="18"/>
    <col collapsed="false" customWidth="true" hidden="false" outlineLevel="0" max="6" min="6" style="0" width="22"/>
  </cols>
  <sheetData>
    <row r="1" customFormat="false" ht="17.35" hidden="false" customHeight="false" outlineLevel="0" collapsed="false">
      <c r="A1" s="9" t="s">
        <v>57</v>
      </c>
    </row>
    <row r="2" customFormat="false" ht="15" hidden="false" customHeight="false" outlineLevel="0" collapsed="false">
      <c r="A2" s="10" t="s">
        <v>58</v>
      </c>
    </row>
    <row r="4" customFormat="false" ht="15" hidden="false" customHeight="false" outlineLevel="0" collapsed="false">
      <c r="A4" s="11" t="s">
        <v>59</v>
      </c>
      <c r="D4" s="11" t="s">
        <v>60</v>
      </c>
      <c r="F4" s="11" t="s">
        <v>61</v>
      </c>
    </row>
    <row r="5" customFormat="false" ht="15" hidden="false" customHeight="false" outlineLevel="0" collapsed="false">
      <c r="A5" s="12" t="s">
        <v>62</v>
      </c>
      <c r="B5" s="16" t="n">
        <v>3</v>
      </c>
      <c r="D5" s="12" t="s">
        <v>21</v>
      </c>
      <c r="F5" s="17" t="s">
        <v>18</v>
      </c>
    </row>
    <row r="6" customFormat="false" ht="15" hidden="false" customHeight="false" outlineLevel="0" collapsed="false">
      <c r="A6" s="12" t="s">
        <v>63</v>
      </c>
      <c r="B6" s="16" t="n">
        <v>4</v>
      </c>
      <c r="D6" s="12" t="s">
        <v>41</v>
      </c>
      <c r="F6" s="17" t="s">
        <v>25</v>
      </c>
    </row>
    <row r="7" customFormat="false" ht="15" hidden="false" customHeight="false" outlineLevel="0" collapsed="false">
      <c r="A7" s="12" t="s">
        <v>64</v>
      </c>
      <c r="B7" s="16" t="n">
        <v>21</v>
      </c>
      <c r="D7" s="12" t="s">
        <v>28</v>
      </c>
      <c r="F7" s="17" t="s">
        <v>65</v>
      </c>
    </row>
    <row r="8" customFormat="false" ht="15" hidden="false" customHeight="false" outlineLevel="0" collapsed="false">
      <c r="D8" s="12" t="s">
        <v>35</v>
      </c>
      <c r="F8" s="17" t="s">
        <v>32</v>
      </c>
    </row>
    <row r="9" customFormat="false" ht="15" hidden="false" customHeight="false" outlineLevel="0" collapsed="false">
      <c r="D9" s="12" t="s">
        <v>42</v>
      </c>
      <c r="F9" s="17" t="s">
        <v>66</v>
      </c>
    </row>
    <row r="10" customFormat="false" ht="15" hidden="false" customHeight="false" outlineLevel="0" collapsed="false">
      <c r="F10" s="17" t="s">
        <v>67</v>
      </c>
    </row>
    <row r="11" customFormat="false" ht="15" hidden="false" customHeight="false" outlineLevel="0" collapsed="false">
      <c r="D11" s="10" t="s">
        <v>68</v>
      </c>
      <c r="F11" s="17" t="s">
        <v>69</v>
      </c>
    </row>
    <row r="12" customFormat="false" ht="15" hidden="false" customHeight="false" outlineLevel="0" collapsed="false">
      <c r="F12" s="17" t="s">
        <v>70</v>
      </c>
    </row>
    <row r="14" customFormat="false" ht="15" hidden="false" customHeight="false" outlineLevel="0" collapsed="false">
      <c r="F14" s="10" t="s">
        <v>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0"/>
  </cols>
  <sheetData>
    <row r="1" customFormat="false" ht="17.35" hidden="false" customHeight="false" outlineLevel="0" collapsed="false">
      <c r="A1" s="18" t="s">
        <v>72</v>
      </c>
    </row>
    <row r="2" customFormat="false" ht="15" hidden="false" customHeight="false" outlineLevel="0" collapsed="false">
      <c r="A2" s="19" t="s">
        <v>73</v>
      </c>
    </row>
    <row r="3" customFormat="false" ht="15" hidden="false" customHeight="false" outlineLevel="0" collapsed="false">
      <c r="A3" s="19"/>
    </row>
    <row r="4" customFormat="false" ht="15" hidden="false" customHeight="false" outlineLevel="0" collapsed="false">
      <c r="A4" s="19" t="s">
        <v>74</v>
      </c>
    </row>
    <row r="5" customFormat="false" ht="15" hidden="false" customHeight="false" outlineLevel="0" collapsed="false">
      <c r="A5" s="19" t="s">
        <v>75</v>
      </c>
    </row>
    <row r="6" customFormat="false" ht="15" hidden="false" customHeight="false" outlineLevel="0" collapsed="false">
      <c r="A6" s="19" t="s">
        <v>76</v>
      </c>
    </row>
    <row r="7" customFormat="false" ht="15" hidden="false" customHeight="false" outlineLevel="0" collapsed="false">
      <c r="A7" s="19" t="s">
        <v>77</v>
      </c>
    </row>
    <row r="8" customFormat="false" ht="15" hidden="false" customHeight="false" outlineLevel="0" collapsed="false">
      <c r="A8" s="19" t="s">
        <v>78</v>
      </c>
    </row>
    <row r="9" customFormat="false" ht="23.85" hidden="false" customHeight="false" outlineLevel="0" collapsed="false">
      <c r="A9" s="19" t="s">
        <v>79</v>
      </c>
    </row>
    <row r="10" customFormat="false" ht="15" hidden="false" customHeight="false" outlineLevel="0" collapsed="false">
      <c r="A10" s="19"/>
    </row>
    <row r="11" customFormat="false" ht="15" hidden="false" customHeight="false" outlineLevel="0" collapsed="false">
      <c r="A11" s="20" t="s">
        <v>80</v>
      </c>
    </row>
    <row r="12" customFormat="false" ht="15" hidden="false" customHeight="false" outlineLevel="0" collapsed="false">
      <c r="A12" s="19" t="s">
        <v>81</v>
      </c>
    </row>
    <row r="13" customFormat="false" ht="15" hidden="false" customHeight="false" outlineLevel="0" collapsed="false">
      <c r="A13" s="19"/>
    </row>
    <row r="14" customFormat="false" ht="15" hidden="false" customHeight="false" outlineLevel="0" collapsed="false">
      <c r="A14" s="19" t="s">
        <v>82</v>
      </c>
    </row>
    <row r="15" customFormat="false" ht="23.85" hidden="false" customHeight="false" outlineLevel="0" collapsed="false">
      <c r="A15" s="19" t="s">
        <v>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2026-09-04T09:12:58Z</dcterms:created>
  <dc:creator>openpyxl</dc:creator>
  <dc:description/>
  <dc:language>en-US</dc:language>
  <cp:lastModifiedBy/>
  <dcterms:modified xsi:type="dcterms:W3CDTF">2026-09-04T09:12:58Z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